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11. прогр" sheetId="1" r:id="rId1"/>
  </sheets>
  <externalReferences>
    <externalReference r:id="rId2"/>
  </externalReferences>
  <definedNames>
    <definedName name="_xlnm.Print_Area" localSheetId="0">'11. прогр'!$A$1:$H$386</definedName>
  </definedNames>
  <calcPr calcId="144525"/>
</workbook>
</file>

<file path=xl/calcChain.xml><?xml version="1.0" encoding="utf-8"?>
<calcChain xmlns="http://schemas.openxmlformats.org/spreadsheetml/2006/main">
  <c r="H20" i="1" l="1"/>
  <c r="G20" i="1"/>
  <c r="H385" i="1"/>
  <c r="H384" i="1" s="1"/>
  <c r="G385" i="1"/>
  <c r="G384" i="1" s="1"/>
  <c r="F385" i="1"/>
  <c r="F384" i="1" s="1"/>
  <c r="E385" i="1"/>
  <c r="E384" i="1" s="1"/>
  <c r="D385" i="1"/>
  <c r="D384" i="1" s="1"/>
  <c r="C385" i="1"/>
  <c r="C384" i="1" s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81" i="1"/>
  <c r="H380" i="1" s="1"/>
  <c r="G381" i="1"/>
  <c r="G380" i="1" s="1"/>
  <c r="F381" i="1"/>
  <c r="E381" i="1"/>
  <c r="E380" i="1" s="1"/>
  <c r="D381" i="1"/>
  <c r="D380" i="1" s="1"/>
  <c r="C381" i="1"/>
  <c r="C380" i="1" s="1"/>
  <c r="F380" i="1"/>
  <c r="H379" i="1"/>
  <c r="H378" i="1" s="1"/>
  <c r="G379" i="1"/>
  <c r="G378" i="1" s="1"/>
  <c r="F379" i="1"/>
  <c r="E379" i="1"/>
  <c r="E378" i="1" s="1"/>
  <c r="D379" i="1"/>
  <c r="D378" i="1" s="1"/>
  <c r="C379" i="1"/>
  <c r="C378" i="1" s="1"/>
  <c r="F378" i="1"/>
  <c r="H376" i="1"/>
  <c r="H375" i="1" s="1"/>
  <c r="G376" i="1"/>
  <c r="G375" i="1" s="1"/>
  <c r="F376" i="1"/>
  <c r="F375" i="1" s="1"/>
  <c r="E376" i="1"/>
  <c r="E375" i="1" s="1"/>
  <c r="D376" i="1"/>
  <c r="D375" i="1" s="1"/>
  <c r="C376" i="1"/>
  <c r="C375" i="1" s="1"/>
  <c r="H374" i="1"/>
  <c r="H373" i="1" s="1"/>
  <c r="G374" i="1"/>
  <c r="G373" i="1" s="1"/>
  <c r="F374" i="1"/>
  <c r="F373" i="1" s="1"/>
  <c r="E374" i="1"/>
  <c r="E373" i="1" s="1"/>
  <c r="D374" i="1"/>
  <c r="D373" i="1" s="1"/>
  <c r="C374" i="1"/>
  <c r="C373" i="1" s="1"/>
  <c r="H370" i="1"/>
  <c r="H369" i="1" s="1"/>
  <c r="G370" i="1"/>
  <c r="G369" i="1" s="1"/>
  <c r="F370" i="1"/>
  <c r="F369" i="1" s="1"/>
  <c r="E370" i="1"/>
  <c r="E369" i="1" s="1"/>
  <c r="D370" i="1"/>
  <c r="D369" i="1" s="1"/>
  <c r="C370" i="1"/>
  <c r="C369" i="1" s="1"/>
  <c r="H368" i="1"/>
  <c r="H367" i="1" s="1"/>
  <c r="G368" i="1"/>
  <c r="G367" i="1" s="1"/>
  <c r="F368" i="1"/>
  <c r="F367" i="1" s="1"/>
  <c r="E368" i="1"/>
  <c r="E367" i="1" s="1"/>
  <c r="D368" i="1"/>
  <c r="D367" i="1" s="1"/>
  <c r="C368" i="1"/>
  <c r="C367" i="1" s="1"/>
  <c r="H366" i="1"/>
  <c r="H365" i="1" s="1"/>
  <c r="G366" i="1"/>
  <c r="G365" i="1" s="1"/>
  <c r="F366" i="1"/>
  <c r="F365" i="1" s="1"/>
  <c r="E366" i="1"/>
  <c r="E365" i="1" s="1"/>
  <c r="D366" i="1"/>
  <c r="D365" i="1" s="1"/>
  <c r="C366" i="1"/>
  <c r="C365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1" i="1"/>
  <c r="H360" i="1" s="1"/>
  <c r="H359" i="1" s="1"/>
  <c r="G361" i="1"/>
  <c r="G360" i="1" s="1"/>
  <c r="F361" i="1"/>
  <c r="F360" i="1" s="1"/>
  <c r="F359" i="1" s="1"/>
  <c r="E361" i="1"/>
  <c r="D361" i="1"/>
  <c r="D360" i="1" s="1"/>
  <c r="D359" i="1" s="1"/>
  <c r="C361" i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6" i="1"/>
  <c r="H355" i="1" s="1"/>
  <c r="G356" i="1"/>
  <c r="G355" i="1" s="1"/>
  <c r="F356" i="1"/>
  <c r="E356" i="1"/>
  <c r="E355" i="1" s="1"/>
  <c r="D356" i="1"/>
  <c r="D355" i="1" s="1"/>
  <c r="C356" i="1"/>
  <c r="C355" i="1" s="1"/>
  <c r="F355" i="1"/>
  <c r="H354" i="1"/>
  <c r="H353" i="1" s="1"/>
  <c r="G354" i="1"/>
  <c r="G353" i="1" s="1"/>
  <c r="F354" i="1"/>
  <c r="F353" i="1" s="1"/>
  <c r="E354" i="1"/>
  <c r="E353" i="1" s="1"/>
  <c r="D354" i="1"/>
  <c r="D353" i="1" s="1"/>
  <c r="C354" i="1"/>
  <c r="C353" i="1" s="1"/>
  <c r="H351" i="1"/>
  <c r="H350" i="1" s="1"/>
  <c r="G351" i="1"/>
  <c r="G350" i="1" s="1"/>
  <c r="F351" i="1"/>
  <c r="F350" i="1" s="1"/>
  <c r="E351" i="1"/>
  <c r="E350" i="1" s="1"/>
  <c r="D351" i="1"/>
  <c r="D350" i="1" s="1"/>
  <c r="C351" i="1"/>
  <c r="C350" i="1" s="1"/>
  <c r="H349" i="1"/>
  <c r="H348" i="1" s="1"/>
  <c r="G349" i="1"/>
  <c r="G348" i="1" s="1"/>
  <c r="F349" i="1"/>
  <c r="F348" i="1" s="1"/>
  <c r="E349" i="1"/>
  <c r="E348" i="1" s="1"/>
  <c r="D349" i="1"/>
  <c r="D348" i="1" s="1"/>
  <c r="C349" i="1"/>
  <c r="C348" i="1" s="1"/>
  <c r="H347" i="1"/>
  <c r="H346" i="1" s="1"/>
  <c r="G347" i="1"/>
  <c r="G346" i="1" s="1"/>
  <c r="F347" i="1"/>
  <c r="F346" i="1" s="1"/>
  <c r="E347" i="1"/>
  <c r="E346" i="1" s="1"/>
  <c r="D347" i="1"/>
  <c r="D346" i="1" s="1"/>
  <c r="C347" i="1"/>
  <c r="C346" i="1" s="1"/>
  <c r="H345" i="1"/>
  <c r="H344" i="1" s="1"/>
  <c r="G345" i="1"/>
  <c r="G344" i="1" s="1"/>
  <c r="F345" i="1"/>
  <c r="F344" i="1" s="1"/>
  <c r="E345" i="1"/>
  <c r="E344" i="1" s="1"/>
  <c r="D345" i="1"/>
  <c r="D344" i="1" s="1"/>
  <c r="C345" i="1"/>
  <c r="C344" i="1" s="1"/>
  <c r="H343" i="1"/>
  <c r="H342" i="1" s="1"/>
  <c r="G343" i="1"/>
  <c r="G342" i="1" s="1"/>
  <c r="F343" i="1"/>
  <c r="F342" i="1" s="1"/>
  <c r="E343" i="1"/>
  <c r="E342" i="1" s="1"/>
  <c r="D343" i="1"/>
  <c r="D342" i="1" s="1"/>
  <c r="C343" i="1"/>
  <c r="C342" i="1" s="1"/>
  <c r="H341" i="1"/>
  <c r="H340" i="1" s="1"/>
  <c r="G341" i="1"/>
  <c r="G340" i="1" s="1"/>
  <c r="F341" i="1"/>
  <c r="F340" i="1" s="1"/>
  <c r="E341" i="1"/>
  <c r="E340" i="1" s="1"/>
  <c r="D341" i="1"/>
  <c r="D340" i="1" s="1"/>
  <c r="C341" i="1"/>
  <c r="C340" i="1" s="1"/>
  <c r="H339" i="1"/>
  <c r="H338" i="1" s="1"/>
  <c r="G339" i="1"/>
  <c r="G338" i="1" s="1"/>
  <c r="F339" i="1"/>
  <c r="F338" i="1" s="1"/>
  <c r="E339" i="1"/>
  <c r="E338" i="1" s="1"/>
  <c r="D339" i="1"/>
  <c r="D338" i="1" s="1"/>
  <c r="C339" i="1"/>
  <c r="C338" i="1" s="1"/>
  <c r="H336" i="1"/>
  <c r="H335" i="1" s="1"/>
  <c r="G336" i="1"/>
  <c r="G335" i="1" s="1"/>
  <c r="F336" i="1"/>
  <c r="F335" i="1" s="1"/>
  <c r="E336" i="1"/>
  <c r="E335" i="1" s="1"/>
  <c r="D336" i="1"/>
  <c r="D335" i="1" s="1"/>
  <c r="C336" i="1"/>
  <c r="C335" i="1" s="1"/>
  <c r="H334" i="1"/>
  <c r="H333" i="1" s="1"/>
  <c r="G334" i="1"/>
  <c r="G333" i="1" s="1"/>
  <c r="F334" i="1"/>
  <c r="F333" i="1" s="1"/>
  <c r="E334" i="1"/>
  <c r="E333" i="1" s="1"/>
  <c r="D334" i="1"/>
  <c r="D333" i="1" s="1"/>
  <c r="C334" i="1"/>
  <c r="C333" i="1" s="1"/>
  <c r="H332" i="1"/>
  <c r="H331" i="1" s="1"/>
  <c r="G332" i="1"/>
  <c r="G331" i="1" s="1"/>
  <c r="F332" i="1"/>
  <c r="E332" i="1"/>
  <c r="E331" i="1" s="1"/>
  <c r="D332" i="1"/>
  <c r="D331" i="1" s="1"/>
  <c r="C332" i="1"/>
  <c r="C331" i="1" s="1"/>
  <c r="F331" i="1"/>
  <c r="H330" i="1"/>
  <c r="H329" i="1" s="1"/>
  <c r="G330" i="1"/>
  <c r="G329" i="1" s="1"/>
  <c r="F330" i="1"/>
  <c r="F329" i="1" s="1"/>
  <c r="E330" i="1"/>
  <c r="E329" i="1" s="1"/>
  <c r="D330" i="1"/>
  <c r="D329" i="1" s="1"/>
  <c r="C330" i="1"/>
  <c r="C329" i="1" s="1"/>
  <c r="H328" i="1"/>
  <c r="H327" i="1" s="1"/>
  <c r="G328" i="1"/>
  <c r="G327" i="1" s="1"/>
  <c r="F328" i="1"/>
  <c r="E328" i="1"/>
  <c r="E327" i="1" s="1"/>
  <c r="D328" i="1"/>
  <c r="D327" i="1" s="1"/>
  <c r="C328" i="1"/>
  <c r="C327" i="1" s="1"/>
  <c r="F327" i="1"/>
  <c r="H326" i="1"/>
  <c r="H325" i="1" s="1"/>
  <c r="G326" i="1"/>
  <c r="G325" i="1" s="1"/>
  <c r="F326" i="1"/>
  <c r="E326" i="1"/>
  <c r="E325" i="1" s="1"/>
  <c r="D326" i="1"/>
  <c r="D325" i="1" s="1"/>
  <c r="C326" i="1"/>
  <c r="C325" i="1" s="1"/>
  <c r="F325" i="1"/>
  <c r="H323" i="1"/>
  <c r="H322" i="1" s="1"/>
  <c r="G323" i="1"/>
  <c r="G322" i="1" s="1"/>
  <c r="F323" i="1"/>
  <c r="F322" i="1" s="1"/>
  <c r="E323" i="1"/>
  <c r="E322" i="1" s="1"/>
  <c r="D323" i="1"/>
  <c r="D322" i="1" s="1"/>
  <c r="C323" i="1"/>
  <c r="C322" i="1" s="1"/>
  <c r="H321" i="1"/>
  <c r="H320" i="1" s="1"/>
  <c r="G321" i="1"/>
  <c r="G320" i="1" s="1"/>
  <c r="F321" i="1"/>
  <c r="F320" i="1" s="1"/>
  <c r="E321" i="1"/>
  <c r="E320" i="1" s="1"/>
  <c r="D321" i="1"/>
  <c r="D320" i="1" s="1"/>
  <c r="C321" i="1"/>
  <c r="C320" i="1" s="1"/>
  <c r="H319" i="1"/>
  <c r="H318" i="1" s="1"/>
  <c r="G319" i="1"/>
  <c r="G318" i="1" s="1"/>
  <c r="F319" i="1"/>
  <c r="F318" i="1" s="1"/>
  <c r="E319" i="1"/>
  <c r="E318" i="1" s="1"/>
  <c r="D319" i="1"/>
  <c r="D318" i="1" s="1"/>
  <c r="C319" i="1"/>
  <c r="C318" i="1" s="1"/>
  <c r="H317" i="1"/>
  <c r="H316" i="1" s="1"/>
  <c r="G317" i="1"/>
  <c r="G316" i="1" s="1"/>
  <c r="F317" i="1"/>
  <c r="F316" i="1" s="1"/>
  <c r="E317" i="1"/>
  <c r="E316" i="1" s="1"/>
  <c r="D317" i="1"/>
  <c r="D316" i="1" s="1"/>
  <c r="C317" i="1"/>
  <c r="C316" i="1" s="1"/>
  <c r="H315" i="1"/>
  <c r="H314" i="1" s="1"/>
  <c r="G315" i="1"/>
  <c r="G314" i="1" s="1"/>
  <c r="F315" i="1"/>
  <c r="F314" i="1" s="1"/>
  <c r="E315" i="1"/>
  <c r="E314" i="1" s="1"/>
  <c r="D315" i="1"/>
  <c r="D314" i="1" s="1"/>
  <c r="C315" i="1"/>
  <c r="C314" i="1" s="1"/>
  <c r="H313" i="1"/>
  <c r="H312" i="1" s="1"/>
  <c r="G313" i="1"/>
  <c r="G312" i="1" s="1"/>
  <c r="F313" i="1"/>
  <c r="F312" i="1" s="1"/>
  <c r="E313" i="1"/>
  <c r="E312" i="1" s="1"/>
  <c r="D313" i="1"/>
  <c r="D312" i="1" s="1"/>
  <c r="C313" i="1"/>
  <c r="C312" i="1" s="1"/>
  <c r="H309" i="1"/>
  <c r="H308" i="1" s="1"/>
  <c r="G309" i="1"/>
  <c r="G308" i="1" s="1"/>
  <c r="F309" i="1"/>
  <c r="F308" i="1" s="1"/>
  <c r="E309" i="1"/>
  <c r="E308" i="1" s="1"/>
  <c r="D309" i="1"/>
  <c r="D308" i="1" s="1"/>
  <c r="C309" i="1"/>
  <c r="C308" i="1" s="1"/>
  <c r="H307" i="1"/>
  <c r="H306" i="1" s="1"/>
  <c r="G307" i="1"/>
  <c r="G306" i="1" s="1"/>
  <c r="F307" i="1"/>
  <c r="F306" i="1" s="1"/>
  <c r="E307" i="1"/>
  <c r="E306" i="1" s="1"/>
  <c r="D307" i="1"/>
  <c r="D306" i="1" s="1"/>
  <c r="C307" i="1"/>
  <c r="C306" i="1" s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8" i="1"/>
  <c r="H297" i="1" s="1"/>
  <c r="G298" i="1"/>
  <c r="G297" i="1" s="1"/>
  <c r="F298" i="1"/>
  <c r="F297" i="1" s="1"/>
  <c r="E298" i="1"/>
  <c r="E297" i="1" s="1"/>
  <c r="D298" i="1"/>
  <c r="D297" i="1" s="1"/>
  <c r="C298" i="1"/>
  <c r="C297" i="1" s="1"/>
  <c r="H296" i="1"/>
  <c r="H295" i="1" s="1"/>
  <c r="G296" i="1"/>
  <c r="G295" i="1" s="1"/>
  <c r="F296" i="1"/>
  <c r="F295" i="1" s="1"/>
  <c r="E296" i="1"/>
  <c r="E295" i="1" s="1"/>
  <c r="D296" i="1"/>
  <c r="D295" i="1" s="1"/>
  <c r="C296" i="1"/>
  <c r="C295" i="1" s="1"/>
  <c r="H294" i="1"/>
  <c r="H293" i="1" s="1"/>
  <c r="G294" i="1"/>
  <c r="G293" i="1" s="1"/>
  <c r="F294" i="1"/>
  <c r="E294" i="1"/>
  <c r="E293" i="1" s="1"/>
  <c r="D294" i="1"/>
  <c r="D293" i="1" s="1"/>
  <c r="C294" i="1"/>
  <c r="C293" i="1" s="1"/>
  <c r="F293" i="1"/>
  <c r="H292" i="1"/>
  <c r="H291" i="1" s="1"/>
  <c r="G292" i="1"/>
  <c r="G291" i="1" s="1"/>
  <c r="F292" i="1"/>
  <c r="F291" i="1" s="1"/>
  <c r="E292" i="1"/>
  <c r="E291" i="1" s="1"/>
  <c r="D292" i="1"/>
  <c r="D291" i="1" s="1"/>
  <c r="C292" i="1"/>
  <c r="C291" i="1" s="1"/>
  <c r="H290" i="1"/>
  <c r="H289" i="1" s="1"/>
  <c r="G290" i="1"/>
  <c r="G289" i="1" s="1"/>
  <c r="F290" i="1"/>
  <c r="F289" i="1" s="1"/>
  <c r="E290" i="1"/>
  <c r="E289" i="1" s="1"/>
  <c r="D290" i="1"/>
  <c r="D289" i="1" s="1"/>
  <c r="C290" i="1"/>
  <c r="C289" i="1" s="1"/>
  <c r="H288" i="1"/>
  <c r="H287" i="1" s="1"/>
  <c r="G288" i="1"/>
  <c r="G287" i="1" s="1"/>
  <c r="F288" i="1"/>
  <c r="E288" i="1"/>
  <c r="E287" i="1" s="1"/>
  <c r="D288" i="1"/>
  <c r="D287" i="1" s="1"/>
  <c r="C288" i="1"/>
  <c r="C287" i="1" s="1"/>
  <c r="F287" i="1"/>
  <c r="H285" i="1"/>
  <c r="H284" i="1" s="1"/>
  <c r="G285" i="1"/>
  <c r="G284" i="1" s="1"/>
  <c r="F285" i="1"/>
  <c r="F284" i="1" s="1"/>
  <c r="E285" i="1"/>
  <c r="E284" i="1" s="1"/>
  <c r="D285" i="1"/>
  <c r="D284" i="1" s="1"/>
  <c r="C285" i="1"/>
  <c r="C284" i="1" s="1"/>
  <c r="H283" i="1"/>
  <c r="H282" i="1" s="1"/>
  <c r="G283" i="1"/>
  <c r="G282" i="1" s="1"/>
  <c r="F283" i="1"/>
  <c r="F282" i="1" s="1"/>
  <c r="E283" i="1"/>
  <c r="E282" i="1" s="1"/>
  <c r="D283" i="1"/>
  <c r="D282" i="1" s="1"/>
  <c r="C283" i="1"/>
  <c r="C282" i="1" s="1"/>
  <c r="H281" i="1"/>
  <c r="H280" i="1" s="1"/>
  <c r="G281" i="1"/>
  <c r="G280" i="1" s="1"/>
  <c r="F281" i="1"/>
  <c r="F280" i="1" s="1"/>
  <c r="E281" i="1"/>
  <c r="E280" i="1" s="1"/>
  <c r="D281" i="1"/>
  <c r="D280" i="1" s="1"/>
  <c r="C281" i="1"/>
  <c r="C280" i="1" s="1"/>
  <c r="H279" i="1"/>
  <c r="H278" i="1" s="1"/>
  <c r="G279" i="1"/>
  <c r="G278" i="1" s="1"/>
  <c r="F279" i="1"/>
  <c r="F278" i="1" s="1"/>
  <c r="E279" i="1"/>
  <c r="E278" i="1" s="1"/>
  <c r="D279" i="1"/>
  <c r="D278" i="1" s="1"/>
  <c r="C279" i="1"/>
  <c r="C278" i="1" s="1"/>
  <c r="H277" i="1"/>
  <c r="H276" i="1" s="1"/>
  <c r="G277" i="1"/>
  <c r="G276" i="1" s="1"/>
  <c r="F277" i="1"/>
  <c r="F276" i="1" s="1"/>
  <c r="E277" i="1"/>
  <c r="E276" i="1" s="1"/>
  <c r="D277" i="1"/>
  <c r="D276" i="1" s="1"/>
  <c r="C277" i="1"/>
  <c r="C276" i="1" s="1"/>
  <c r="H274" i="1"/>
  <c r="G274" i="1"/>
  <c r="F274" i="1"/>
  <c r="E274" i="1"/>
  <c r="D274" i="1"/>
  <c r="C274" i="1"/>
  <c r="H273" i="1"/>
  <c r="G273" i="1"/>
  <c r="F273" i="1"/>
  <c r="E273" i="1"/>
  <c r="D273" i="1"/>
  <c r="C273" i="1"/>
  <c r="H271" i="1"/>
  <c r="H270" i="1" s="1"/>
  <c r="G271" i="1"/>
  <c r="G270" i="1" s="1"/>
  <c r="F271" i="1"/>
  <c r="F270" i="1" s="1"/>
  <c r="E271" i="1"/>
  <c r="E270" i="1" s="1"/>
  <c r="D271" i="1"/>
  <c r="D270" i="1" s="1"/>
  <c r="C271" i="1"/>
  <c r="C270" i="1" s="1"/>
  <c r="H269" i="1"/>
  <c r="H268" i="1" s="1"/>
  <c r="G269" i="1"/>
  <c r="G268" i="1" s="1"/>
  <c r="F269" i="1"/>
  <c r="F268" i="1" s="1"/>
  <c r="E269" i="1"/>
  <c r="E268" i="1" s="1"/>
  <c r="D269" i="1"/>
  <c r="D268" i="1" s="1"/>
  <c r="C269" i="1"/>
  <c r="C268" i="1" s="1"/>
  <c r="H267" i="1"/>
  <c r="H266" i="1" s="1"/>
  <c r="G267" i="1"/>
  <c r="G266" i="1" s="1"/>
  <c r="F267" i="1"/>
  <c r="F266" i="1" s="1"/>
  <c r="E267" i="1"/>
  <c r="E266" i="1" s="1"/>
  <c r="D267" i="1"/>
  <c r="D266" i="1" s="1"/>
  <c r="C267" i="1"/>
  <c r="C266" i="1" s="1"/>
  <c r="H265" i="1"/>
  <c r="H264" i="1" s="1"/>
  <c r="G265" i="1"/>
  <c r="G264" i="1" s="1"/>
  <c r="F265" i="1"/>
  <c r="F264" i="1" s="1"/>
  <c r="E265" i="1"/>
  <c r="E264" i="1" s="1"/>
  <c r="D265" i="1"/>
  <c r="D264" i="1" s="1"/>
  <c r="C265" i="1"/>
  <c r="C264" i="1" s="1"/>
  <c r="H263" i="1"/>
  <c r="H262" i="1" s="1"/>
  <c r="G263" i="1"/>
  <c r="G262" i="1" s="1"/>
  <c r="F263" i="1"/>
  <c r="F262" i="1" s="1"/>
  <c r="E263" i="1"/>
  <c r="E262" i="1" s="1"/>
  <c r="D263" i="1"/>
  <c r="D262" i="1" s="1"/>
  <c r="C263" i="1"/>
  <c r="C262" i="1" s="1"/>
  <c r="H261" i="1"/>
  <c r="H258" i="1" s="1"/>
  <c r="G261" i="1"/>
  <c r="G258" i="1" s="1"/>
  <c r="F261" i="1"/>
  <c r="F258" i="1" s="1"/>
  <c r="E261" i="1"/>
  <c r="E258" i="1" s="1"/>
  <c r="D261" i="1"/>
  <c r="D258" i="1" s="1"/>
  <c r="C261" i="1"/>
  <c r="C258" i="1" s="1"/>
  <c r="H260" i="1"/>
  <c r="H259" i="1" s="1"/>
  <c r="G260" i="1"/>
  <c r="G259" i="1" s="1"/>
  <c r="F260" i="1"/>
  <c r="E260" i="1"/>
  <c r="E259" i="1" s="1"/>
  <c r="D260" i="1"/>
  <c r="D259" i="1" s="1"/>
  <c r="C260" i="1"/>
  <c r="C259" i="1" s="1"/>
  <c r="F259" i="1"/>
  <c r="H257" i="1"/>
  <c r="H256" i="1" s="1"/>
  <c r="G257" i="1"/>
  <c r="G256" i="1" s="1"/>
  <c r="F257" i="1"/>
  <c r="F256" i="1" s="1"/>
  <c r="E257" i="1"/>
  <c r="E256" i="1" s="1"/>
  <c r="D257" i="1"/>
  <c r="D256" i="1" s="1"/>
  <c r="C257" i="1"/>
  <c r="C256" i="1" s="1"/>
  <c r="H255" i="1"/>
  <c r="H254" i="1" s="1"/>
  <c r="G255" i="1"/>
  <c r="G254" i="1" s="1"/>
  <c r="F255" i="1"/>
  <c r="F254" i="1" s="1"/>
  <c r="E255" i="1"/>
  <c r="E254" i="1" s="1"/>
  <c r="D255" i="1"/>
  <c r="D254" i="1" s="1"/>
  <c r="C255" i="1"/>
  <c r="C254" i="1" s="1"/>
  <c r="H253" i="1"/>
  <c r="H252" i="1" s="1"/>
  <c r="G253" i="1"/>
  <c r="G252" i="1" s="1"/>
  <c r="F253" i="1"/>
  <c r="F252" i="1" s="1"/>
  <c r="E253" i="1"/>
  <c r="E252" i="1" s="1"/>
  <c r="D253" i="1"/>
  <c r="D252" i="1" s="1"/>
  <c r="C253" i="1"/>
  <c r="C252" i="1" s="1"/>
  <c r="H251" i="1"/>
  <c r="H250" i="1" s="1"/>
  <c r="G251" i="1"/>
  <c r="G250" i="1" s="1"/>
  <c r="F251" i="1"/>
  <c r="F250" i="1" s="1"/>
  <c r="E251" i="1"/>
  <c r="E250" i="1" s="1"/>
  <c r="D251" i="1"/>
  <c r="D250" i="1" s="1"/>
  <c r="C251" i="1"/>
  <c r="C250" i="1" s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7" i="1"/>
  <c r="H246" i="1" s="1"/>
  <c r="G247" i="1"/>
  <c r="G246" i="1" s="1"/>
  <c r="F247" i="1"/>
  <c r="F246" i="1" s="1"/>
  <c r="E247" i="1"/>
  <c r="E246" i="1" s="1"/>
  <c r="D247" i="1"/>
  <c r="D246" i="1" s="1"/>
  <c r="C247" i="1"/>
  <c r="C246" i="1" s="1"/>
  <c r="H245" i="1"/>
  <c r="H244" i="1" s="1"/>
  <c r="G245" i="1"/>
  <c r="G244" i="1" s="1"/>
  <c r="F245" i="1"/>
  <c r="F244" i="1" s="1"/>
  <c r="E245" i="1"/>
  <c r="E244" i="1" s="1"/>
  <c r="D245" i="1"/>
  <c r="D244" i="1" s="1"/>
  <c r="C245" i="1"/>
  <c r="C244" i="1" s="1"/>
  <c r="H243" i="1"/>
  <c r="H242" i="1" s="1"/>
  <c r="G243" i="1"/>
  <c r="G242" i="1" s="1"/>
  <c r="F243" i="1"/>
  <c r="F242" i="1" s="1"/>
  <c r="E243" i="1"/>
  <c r="E242" i="1" s="1"/>
  <c r="D243" i="1"/>
  <c r="D242" i="1" s="1"/>
  <c r="C243" i="1"/>
  <c r="C242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9" i="1"/>
  <c r="H238" i="1" s="1"/>
  <c r="G239" i="1"/>
  <c r="G238" i="1" s="1"/>
  <c r="F239" i="1"/>
  <c r="F238" i="1" s="1"/>
  <c r="E239" i="1"/>
  <c r="E238" i="1" s="1"/>
  <c r="D239" i="1"/>
  <c r="D238" i="1" s="1"/>
  <c r="C239" i="1"/>
  <c r="C238" i="1" s="1"/>
  <c r="H237" i="1"/>
  <c r="H236" i="1" s="1"/>
  <c r="G237" i="1"/>
  <c r="G236" i="1" s="1"/>
  <c r="F237" i="1"/>
  <c r="F236" i="1" s="1"/>
  <c r="E237" i="1"/>
  <c r="E236" i="1" s="1"/>
  <c r="D237" i="1"/>
  <c r="D236" i="1" s="1"/>
  <c r="C237" i="1"/>
  <c r="C236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3" i="1"/>
  <c r="H232" i="1" s="1"/>
  <c r="G233" i="1"/>
  <c r="G232" i="1" s="1"/>
  <c r="F233" i="1"/>
  <c r="F232" i="1" s="1"/>
  <c r="E233" i="1"/>
  <c r="E232" i="1" s="1"/>
  <c r="D233" i="1"/>
  <c r="D232" i="1" s="1"/>
  <c r="C233" i="1"/>
  <c r="C232" i="1" s="1"/>
  <c r="H231" i="1"/>
  <c r="H230" i="1" s="1"/>
  <c r="G231" i="1"/>
  <c r="G230" i="1" s="1"/>
  <c r="F231" i="1"/>
  <c r="F230" i="1" s="1"/>
  <c r="E231" i="1"/>
  <c r="E230" i="1" s="1"/>
  <c r="D231" i="1"/>
  <c r="D230" i="1" s="1"/>
  <c r="C231" i="1"/>
  <c r="C230" i="1" s="1"/>
  <c r="H229" i="1"/>
  <c r="H228" i="1" s="1"/>
  <c r="G229" i="1"/>
  <c r="G228" i="1" s="1"/>
  <c r="F229" i="1"/>
  <c r="F228" i="1" s="1"/>
  <c r="E229" i="1"/>
  <c r="E228" i="1" s="1"/>
  <c r="D229" i="1"/>
  <c r="D228" i="1" s="1"/>
  <c r="C229" i="1"/>
  <c r="C228" i="1" s="1"/>
  <c r="H227" i="1"/>
  <c r="H226" i="1" s="1"/>
  <c r="G227" i="1"/>
  <c r="G226" i="1" s="1"/>
  <c r="F227" i="1"/>
  <c r="F226" i="1" s="1"/>
  <c r="E227" i="1"/>
  <c r="E226" i="1" s="1"/>
  <c r="D227" i="1"/>
  <c r="D226" i="1" s="1"/>
  <c r="C227" i="1"/>
  <c r="C226" i="1" s="1"/>
  <c r="H225" i="1"/>
  <c r="H224" i="1" s="1"/>
  <c r="G225" i="1"/>
  <c r="G224" i="1" s="1"/>
  <c r="F225" i="1"/>
  <c r="F224" i="1" s="1"/>
  <c r="E225" i="1"/>
  <c r="E224" i="1" s="1"/>
  <c r="D225" i="1"/>
  <c r="D224" i="1" s="1"/>
  <c r="C225" i="1"/>
  <c r="C224" i="1" s="1"/>
  <c r="H223" i="1"/>
  <c r="H222" i="1" s="1"/>
  <c r="G223" i="1"/>
  <c r="G222" i="1" s="1"/>
  <c r="F223" i="1"/>
  <c r="F222" i="1" s="1"/>
  <c r="E223" i="1"/>
  <c r="E222" i="1" s="1"/>
  <c r="D223" i="1"/>
  <c r="D222" i="1" s="1"/>
  <c r="C223" i="1"/>
  <c r="C222" i="1" s="1"/>
  <c r="H219" i="1"/>
  <c r="H218" i="1" s="1"/>
  <c r="H217" i="1" s="1"/>
  <c r="G219" i="1"/>
  <c r="G218" i="1" s="1"/>
  <c r="G217" i="1" s="1"/>
  <c r="F219" i="1"/>
  <c r="E219" i="1"/>
  <c r="E218" i="1" s="1"/>
  <c r="D219" i="1"/>
  <c r="D218" i="1" s="1"/>
  <c r="C219" i="1"/>
  <c r="C218" i="1" s="1"/>
  <c r="F218" i="1"/>
  <c r="H216" i="1"/>
  <c r="H215" i="1" s="1"/>
  <c r="G216" i="1"/>
  <c r="G215" i="1" s="1"/>
  <c r="F216" i="1"/>
  <c r="F215" i="1" s="1"/>
  <c r="E216" i="1"/>
  <c r="E215" i="1" s="1"/>
  <c r="D216" i="1"/>
  <c r="D215" i="1" s="1"/>
  <c r="C216" i="1"/>
  <c r="C215" i="1" s="1"/>
  <c r="H214" i="1"/>
  <c r="H213" i="1" s="1"/>
  <c r="G214" i="1"/>
  <c r="G213" i="1" s="1"/>
  <c r="F214" i="1"/>
  <c r="F213" i="1" s="1"/>
  <c r="E214" i="1"/>
  <c r="E213" i="1" s="1"/>
  <c r="D214" i="1"/>
  <c r="D213" i="1" s="1"/>
  <c r="C214" i="1"/>
  <c r="C213" i="1" s="1"/>
  <c r="H212" i="1"/>
  <c r="H211" i="1" s="1"/>
  <c r="G212" i="1"/>
  <c r="G211" i="1" s="1"/>
  <c r="F212" i="1"/>
  <c r="F211" i="1" s="1"/>
  <c r="E212" i="1"/>
  <c r="E211" i="1" s="1"/>
  <c r="D212" i="1"/>
  <c r="D211" i="1" s="1"/>
  <c r="C212" i="1"/>
  <c r="C211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H205" i="1" s="1"/>
  <c r="G206" i="1"/>
  <c r="G205" i="1" s="1"/>
  <c r="F206" i="1"/>
  <c r="E206" i="1"/>
  <c r="D206" i="1"/>
  <c r="D205" i="1" s="1"/>
  <c r="C206" i="1"/>
  <c r="C205" i="1" s="1"/>
  <c r="F205" i="1"/>
  <c r="E205" i="1"/>
  <c r="H204" i="1"/>
  <c r="H203" i="1" s="1"/>
  <c r="G204" i="1"/>
  <c r="G203" i="1" s="1"/>
  <c r="F204" i="1"/>
  <c r="E204" i="1"/>
  <c r="D204" i="1"/>
  <c r="D203" i="1" s="1"/>
  <c r="C204" i="1"/>
  <c r="C203" i="1" s="1"/>
  <c r="F203" i="1"/>
  <c r="E203" i="1"/>
  <c r="H202" i="1"/>
  <c r="H201" i="1" s="1"/>
  <c r="G202" i="1"/>
  <c r="G201" i="1" s="1"/>
  <c r="F202" i="1"/>
  <c r="E202" i="1"/>
  <c r="D202" i="1"/>
  <c r="D201" i="1" s="1"/>
  <c r="C202" i="1"/>
  <c r="C201" i="1" s="1"/>
  <c r="F201" i="1"/>
  <c r="E201" i="1"/>
  <c r="H200" i="1"/>
  <c r="H199" i="1" s="1"/>
  <c r="G200" i="1"/>
  <c r="G199" i="1" s="1"/>
  <c r="F200" i="1"/>
  <c r="E200" i="1"/>
  <c r="D200" i="1"/>
  <c r="D199" i="1" s="1"/>
  <c r="C200" i="1"/>
  <c r="C199" i="1" s="1"/>
  <c r="F199" i="1"/>
  <c r="E199" i="1"/>
  <c r="H198" i="1"/>
  <c r="H197" i="1" s="1"/>
  <c r="G198" i="1"/>
  <c r="G197" i="1" s="1"/>
  <c r="F198" i="1"/>
  <c r="E198" i="1"/>
  <c r="D198" i="1"/>
  <c r="D197" i="1" s="1"/>
  <c r="C198" i="1"/>
  <c r="C197" i="1" s="1"/>
  <c r="F197" i="1"/>
  <c r="E197" i="1"/>
  <c r="H195" i="1"/>
  <c r="H194" i="1" s="1"/>
  <c r="G195" i="1"/>
  <c r="G194" i="1" s="1"/>
  <c r="F195" i="1"/>
  <c r="F194" i="1" s="1"/>
  <c r="E195" i="1"/>
  <c r="E194" i="1" s="1"/>
  <c r="D195" i="1"/>
  <c r="D194" i="1" s="1"/>
  <c r="C195" i="1"/>
  <c r="C194" i="1" s="1"/>
  <c r="H193" i="1"/>
  <c r="G193" i="1"/>
  <c r="F193" i="1"/>
  <c r="E193" i="1"/>
  <c r="D193" i="1"/>
  <c r="C193" i="1"/>
  <c r="H191" i="1"/>
  <c r="H190" i="1" s="1"/>
  <c r="G191" i="1"/>
  <c r="G190" i="1" s="1"/>
  <c r="F191" i="1"/>
  <c r="F190" i="1" s="1"/>
  <c r="E191" i="1"/>
  <c r="E190" i="1" s="1"/>
  <c r="D191" i="1"/>
  <c r="D190" i="1" s="1"/>
  <c r="C191" i="1"/>
  <c r="C190" i="1" s="1"/>
  <c r="H189" i="1"/>
  <c r="H188" i="1" s="1"/>
  <c r="G189" i="1"/>
  <c r="G188" i="1" s="1"/>
  <c r="F189" i="1"/>
  <c r="F188" i="1" s="1"/>
  <c r="E189" i="1"/>
  <c r="E188" i="1" s="1"/>
  <c r="D189" i="1"/>
  <c r="D188" i="1" s="1"/>
  <c r="C189" i="1"/>
  <c r="C188" i="1" s="1"/>
  <c r="H187" i="1"/>
  <c r="H186" i="1" s="1"/>
  <c r="G187" i="1"/>
  <c r="G186" i="1" s="1"/>
  <c r="F187" i="1"/>
  <c r="E187" i="1"/>
  <c r="E186" i="1" s="1"/>
  <c r="D187" i="1"/>
  <c r="D186" i="1" s="1"/>
  <c r="C187" i="1"/>
  <c r="C186" i="1" s="1"/>
  <c r="F186" i="1"/>
  <c r="H185" i="1"/>
  <c r="H184" i="1" s="1"/>
  <c r="G185" i="1"/>
  <c r="G184" i="1" s="1"/>
  <c r="F185" i="1"/>
  <c r="F184" i="1" s="1"/>
  <c r="E185" i="1"/>
  <c r="E184" i="1" s="1"/>
  <c r="D185" i="1"/>
  <c r="D184" i="1" s="1"/>
  <c r="C185" i="1"/>
  <c r="C184" i="1" s="1"/>
  <c r="H182" i="1"/>
  <c r="H181" i="1" s="1"/>
  <c r="H180" i="1" s="1"/>
  <c r="G182" i="1"/>
  <c r="G181" i="1" s="1"/>
  <c r="G180" i="1" s="1"/>
  <c r="F182" i="1"/>
  <c r="F181" i="1" s="1"/>
  <c r="F180" i="1" s="1"/>
  <c r="E182" i="1"/>
  <c r="E181" i="1" s="1"/>
  <c r="E180" i="1" s="1"/>
  <c r="D182" i="1"/>
  <c r="D181" i="1" s="1"/>
  <c r="D180" i="1" s="1"/>
  <c r="C182" i="1"/>
  <c r="C181" i="1" s="1"/>
  <c r="C180" i="1" s="1"/>
  <c r="H179" i="1"/>
  <c r="H178" i="1" s="1"/>
  <c r="G179" i="1"/>
  <c r="G178" i="1" s="1"/>
  <c r="F179" i="1"/>
  <c r="E179" i="1"/>
  <c r="E178" i="1" s="1"/>
  <c r="D179" i="1"/>
  <c r="D178" i="1" s="1"/>
  <c r="C179" i="1"/>
  <c r="C178" i="1" s="1"/>
  <c r="F178" i="1"/>
  <c r="H177" i="1"/>
  <c r="H176" i="1" s="1"/>
  <c r="G177" i="1"/>
  <c r="G176" i="1" s="1"/>
  <c r="F177" i="1"/>
  <c r="E177" i="1"/>
  <c r="E176" i="1" s="1"/>
  <c r="D177" i="1"/>
  <c r="D176" i="1" s="1"/>
  <c r="C177" i="1"/>
  <c r="C176" i="1" s="1"/>
  <c r="F176" i="1"/>
  <c r="H175" i="1"/>
  <c r="H174" i="1" s="1"/>
  <c r="G175" i="1"/>
  <c r="G174" i="1" s="1"/>
  <c r="F175" i="1"/>
  <c r="E175" i="1"/>
  <c r="E174" i="1" s="1"/>
  <c r="D175" i="1"/>
  <c r="D174" i="1" s="1"/>
  <c r="C175" i="1"/>
  <c r="C174" i="1" s="1"/>
  <c r="F174" i="1"/>
  <c r="H172" i="1"/>
  <c r="H171" i="1" s="1"/>
  <c r="G172" i="1"/>
  <c r="G171" i="1" s="1"/>
  <c r="F172" i="1"/>
  <c r="F171" i="1" s="1"/>
  <c r="E172" i="1"/>
  <c r="E171" i="1" s="1"/>
  <c r="D172" i="1"/>
  <c r="D171" i="1" s="1"/>
  <c r="C172" i="1"/>
  <c r="C171" i="1" s="1"/>
  <c r="H170" i="1"/>
  <c r="H169" i="1" s="1"/>
  <c r="G170" i="1"/>
  <c r="G169" i="1" s="1"/>
  <c r="F170" i="1"/>
  <c r="F169" i="1" s="1"/>
  <c r="E170" i="1"/>
  <c r="E169" i="1" s="1"/>
  <c r="D170" i="1"/>
  <c r="D169" i="1" s="1"/>
  <c r="C170" i="1"/>
  <c r="C169" i="1" s="1"/>
  <c r="H168" i="1"/>
  <c r="H167" i="1" s="1"/>
  <c r="G168" i="1"/>
  <c r="G167" i="1" s="1"/>
  <c r="F168" i="1"/>
  <c r="F167" i="1" s="1"/>
  <c r="E168" i="1"/>
  <c r="E167" i="1" s="1"/>
  <c r="D168" i="1"/>
  <c r="D167" i="1" s="1"/>
  <c r="C168" i="1"/>
  <c r="C167" i="1" s="1"/>
  <c r="H166" i="1"/>
  <c r="H165" i="1" s="1"/>
  <c r="G166" i="1"/>
  <c r="G165" i="1" s="1"/>
  <c r="F166" i="1"/>
  <c r="F165" i="1" s="1"/>
  <c r="E166" i="1"/>
  <c r="E165" i="1" s="1"/>
  <c r="D166" i="1"/>
  <c r="D165" i="1" s="1"/>
  <c r="C166" i="1"/>
  <c r="C165" i="1" s="1"/>
  <c r="H163" i="1"/>
  <c r="H162" i="1" s="1"/>
  <c r="G163" i="1"/>
  <c r="G162" i="1" s="1"/>
  <c r="F163" i="1"/>
  <c r="F162" i="1" s="1"/>
  <c r="E163" i="1"/>
  <c r="E162" i="1" s="1"/>
  <c r="D163" i="1"/>
  <c r="D162" i="1" s="1"/>
  <c r="C163" i="1"/>
  <c r="C162" i="1" s="1"/>
  <c r="H161" i="1"/>
  <c r="H160" i="1" s="1"/>
  <c r="G161" i="1"/>
  <c r="G160" i="1" s="1"/>
  <c r="F161" i="1"/>
  <c r="F160" i="1" s="1"/>
  <c r="E161" i="1"/>
  <c r="E160" i="1" s="1"/>
  <c r="D161" i="1"/>
  <c r="D160" i="1" s="1"/>
  <c r="C161" i="1"/>
  <c r="C160" i="1" s="1"/>
  <c r="H159" i="1"/>
  <c r="H158" i="1" s="1"/>
  <c r="G159" i="1"/>
  <c r="G158" i="1" s="1"/>
  <c r="F159" i="1"/>
  <c r="E159" i="1"/>
  <c r="E158" i="1" s="1"/>
  <c r="D159" i="1"/>
  <c r="D158" i="1" s="1"/>
  <c r="C159" i="1"/>
  <c r="C158" i="1" s="1"/>
  <c r="F158" i="1"/>
  <c r="H155" i="1"/>
  <c r="H154" i="1" s="1"/>
  <c r="H153" i="1" s="1"/>
  <c r="G155" i="1"/>
  <c r="G154" i="1" s="1"/>
  <c r="G153" i="1" s="1"/>
  <c r="F155" i="1"/>
  <c r="F154" i="1" s="1"/>
  <c r="E155" i="1"/>
  <c r="E154" i="1" s="1"/>
  <c r="D155" i="1"/>
  <c r="D154" i="1" s="1"/>
  <c r="C155" i="1"/>
  <c r="C154" i="1" s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8" i="1"/>
  <c r="G148" i="1"/>
  <c r="F148" i="1"/>
  <c r="E148" i="1"/>
  <c r="D148" i="1"/>
  <c r="C148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45" i="1"/>
  <c r="G145" i="1"/>
  <c r="F145" i="1"/>
  <c r="E145" i="1"/>
  <c r="D145" i="1"/>
  <c r="C145" i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5" i="1"/>
  <c r="H134" i="1" s="1"/>
  <c r="G135" i="1"/>
  <c r="G134" i="1" s="1"/>
  <c r="F135" i="1"/>
  <c r="F134" i="1" s="1"/>
  <c r="E135" i="1"/>
  <c r="E134" i="1" s="1"/>
  <c r="D135" i="1"/>
  <c r="D134" i="1" s="1"/>
  <c r="C135" i="1"/>
  <c r="C134" i="1" s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4" i="1"/>
  <c r="H123" i="1" s="1"/>
  <c r="G124" i="1"/>
  <c r="G123" i="1" s="1"/>
  <c r="F124" i="1"/>
  <c r="E124" i="1"/>
  <c r="E123" i="1" s="1"/>
  <c r="D124" i="1"/>
  <c r="D123" i="1" s="1"/>
  <c r="C124" i="1"/>
  <c r="C123" i="1" s="1"/>
  <c r="F123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3" i="1"/>
  <c r="H112" i="1" s="1"/>
  <c r="G113" i="1"/>
  <c r="G112" i="1" s="1"/>
  <c r="F113" i="1"/>
  <c r="F112" i="1" s="1"/>
  <c r="E113" i="1"/>
  <c r="E112" i="1" s="1"/>
  <c r="D113" i="1"/>
  <c r="D112" i="1" s="1"/>
  <c r="C113" i="1"/>
  <c r="C112" i="1" s="1"/>
  <c r="H111" i="1"/>
  <c r="H110" i="1" s="1"/>
  <c r="G111" i="1"/>
  <c r="G110" i="1" s="1"/>
  <c r="F111" i="1"/>
  <c r="F110" i="1" s="1"/>
  <c r="E111" i="1"/>
  <c r="E110" i="1" s="1"/>
  <c r="D111" i="1"/>
  <c r="D110" i="1" s="1"/>
  <c r="C111" i="1"/>
  <c r="C110" i="1" s="1"/>
  <c r="H109" i="1"/>
  <c r="G109" i="1"/>
  <c r="F109" i="1"/>
  <c r="E109" i="1"/>
  <c r="D109" i="1"/>
  <c r="C109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4" i="1"/>
  <c r="G104" i="1"/>
  <c r="F104" i="1"/>
  <c r="E104" i="1"/>
  <c r="D104" i="1"/>
  <c r="C104" i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1" i="1"/>
  <c r="G101" i="1"/>
  <c r="F101" i="1"/>
  <c r="E101" i="1"/>
  <c r="D101" i="1"/>
  <c r="C101" i="1"/>
  <c r="H100" i="1"/>
  <c r="G100" i="1"/>
  <c r="F100" i="1"/>
  <c r="E100" i="1"/>
  <c r="D100" i="1"/>
  <c r="C100" i="1"/>
  <c r="H99" i="1"/>
  <c r="G99" i="1"/>
  <c r="F99" i="1"/>
  <c r="E99" i="1"/>
  <c r="D99" i="1"/>
  <c r="C99" i="1"/>
  <c r="H98" i="1"/>
  <c r="G98" i="1"/>
  <c r="F98" i="1"/>
  <c r="E98" i="1"/>
  <c r="D98" i="1"/>
  <c r="C98" i="1"/>
  <c r="H97" i="1"/>
  <c r="G97" i="1"/>
  <c r="F97" i="1"/>
  <c r="E97" i="1"/>
  <c r="D97" i="1"/>
  <c r="C97" i="1"/>
  <c r="H94" i="1"/>
  <c r="H93" i="1" s="1"/>
  <c r="G94" i="1"/>
  <c r="G93" i="1" s="1"/>
  <c r="F94" i="1"/>
  <c r="F93" i="1" s="1"/>
  <c r="E94" i="1"/>
  <c r="E93" i="1" s="1"/>
  <c r="D94" i="1"/>
  <c r="D93" i="1" s="1"/>
  <c r="C94" i="1"/>
  <c r="C93" i="1" s="1"/>
  <c r="H92" i="1"/>
  <c r="H91" i="1" s="1"/>
  <c r="G92" i="1"/>
  <c r="G91" i="1" s="1"/>
  <c r="F92" i="1"/>
  <c r="F91" i="1" s="1"/>
  <c r="E92" i="1"/>
  <c r="E91" i="1" s="1"/>
  <c r="D92" i="1"/>
  <c r="D91" i="1" s="1"/>
  <c r="C92" i="1"/>
  <c r="C91" i="1" s="1"/>
  <c r="H90" i="1"/>
  <c r="H89" i="1" s="1"/>
  <c r="G90" i="1"/>
  <c r="G89" i="1" s="1"/>
  <c r="F90" i="1"/>
  <c r="F89" i="1" s="1"/>
  <c r="E90" i="1"/>
  <c r="E89" i="1" s="1"/>
  <c r="D90" i="1"/>
  <c r="D89" i="1" s="1"/>
  <c r="C90" i="1"/>
  <c r="C89" i="1" s="1"/>
  <c r="H88" i="1"/>
  <c r="H87" i="1" s="1"/>
  <c r="G88" i="1"/>
  <c r="G87" i="1" s="1"/>
  <c r="F88" i="1"/>
  <c r="E88" i="1"/>
  <c r="E87" i="1" s="1"/>
  <c r="D88" i="1"/>
  <c r="D87" i="1" s="1"/>
  <c r="C88" i="1"/>
  <c r="C87" i="1" s="1"/>
  <c r="F87" i="1"/>
  <c r="H86" i="1"/>
  <c r="H85" i="1" s="1"/>
  <c r="G86" i="1"/>
  <c r="G85" i="1" s="1"/>
  <c r="F86" i="1"/>
  <c r="F85" i="1" s="1"/>
  <c r="E86" i="1"/>
  <c r="E85" i="1" s="1"/>
  <c r="D86" i="1"/>
  <c r="D85" i="1" s="1"/>
  <c r="C86" i="1"/>
  <c r="C85" i="1" s="1"/>
  <c r="H84" i="1"/>
  <c r="H83" i="1" s="1"/>
  <c r="G84" i="1"/>
  <c r="G83" i="1" s="1"/>
  <c r="F84" i="1"/>
  <c r="E84" i="1"/>
  <c r="E83" i="1" s="1"/>
  <c r="D84" i="1"/>
  <c r="D83" i="1" s="1"/>
  <c r="C84" i="1"/>
  <c r="C83" i="1" s="1"/>
  <c r="F83" i="1"/>
  <c r="H82" i="1"/>
  <c r="H81" i="1" s="1"/>
  <c r="H80" i="1" s="1"/>
  <c r="G82" i="1"/>
  <c r="G81" i="1" s="1"/>
  <c r="G80" i="1" s="1"/>
  <c r="F82" i="1"/>
  <c r="F81" i="1" s="1"/>
  <c r="E82" i="1"/>
  <c r="E81" i="1" s="1"/>
  <c r="D82" i="1"/>
  <c r="D81" i="1" s="1"/>
  <c r="C82" i="1"/>
  <c r="C81" i="1" s="1"/>
  <c r="H78" i="1"/>
  <c r="H77" i="1" s="1"/>
  <c r="H76" i="1" s="1"/>
  <c r="G78" i="1"/>
  <c r="G77" i="1" s="1"/>
  <c r="G76" i="1" s="1"/>
  <c r="F78" i="1"/>
  <c r="F77" i="1" s="1"/>
  <c r="F76" i="1" s="1"/>
  <c r="E78" i="1"/>
  <c r="E77" i="1" s="1"/>
  <c r="E76" i="1" s="1"/>
  <c r="D78" i="1"/>
  <c r="D77" i="1" s="1"/>
  <c r="D76" i="1" s="1"/>
  <c r="C78" i="1"/>
  <c r="C77" i="1" s="1"/>
  <c r="C76" i="1" s="1"/>
  <c r="H75" i="1"/>
  <c r="H74" i="1" s="1"/>
  <c r="G75" i="1"/>
  <c r="G74" i="1" s="1"/>
  <c r="F75" i="1"/>
  <c r="F74" i="1" s="1"/>
  <c r="E75" i="1"/>
  <c r="E74" i="1" s="1"/>
  <c r="D75" i="1"/>
  <c r="D74" i="1" s="1"/>
  <c r="C75" i="1"/>
  <c r="C74" i="1" s="1"/>
  <c r="H73" i="1"/>
  <c r="H72" i="1" s="1"/>
  <c r="G73" i="1"/>
  <c r="G72" i="1" s="1"/>
  <c r="F73" i="1"/>
  <c r="F72" i="1" s="1"/>
  <c r="E73" i="1"/>
  <c r="E72" i="1" s="1"/>
  <c r="D73" i="1"/>
  <c r="D72" i="1" s="1"/>
  <c r="C73" i="1"/>
  <c r="C72" i="1" s="1"/>
  <c r="H69" i="1"/>
  <c r="H68" i="1" s="1"/>
  <c r="H67" i="1" s="1"/>
  <c r="G69" i="1"/>
  <c r="G68" i="1" s="1"/>
  <c r="G67" i="1" s="1"/>
  <c r="F69" i="1"/>
  <c r="F68" i="1" s="1"/>
  <c r="F67" i="1" s="1"/>
  <c r="E69" i="1"/>
  <c r="E68" i="1" s="1"/>
  <c r="E67" i="1" s="1"/>
  <c r="D69" i="1"/>
  <c r="D68" i="1" s="1"/>
  <c r="D67" i="1" s="1"/>
  <c r="C69" i="1"/>
  <c r="C68" i="1" s="1"/>
  <c r="C67" i="1" s="1"/>
  <c r="H66" i="1"/>
  <c r="H65" i="1" s="1"/>
  <c r="H64" i="1" s="1"/>
  <c r="G66" i="1"/>
  <c r="G65" i="1" s="1"/>
  <c r="G64" i="1" s="1"/>
  <c r="F66" i="1"/>
  <c r="E66" i="1"/>
  <c r="E65" i="1" s="1"/>
  <c r="E64" i="1" s="1"/>
  <c r="D66" i="1"/>
  <c r="D65" i="1" s="1"/>
  <c r="D64" i="1" s="1"/>
  <c r="C66" i="1"/>
  <c r="C65" i="1" s="1"/>
  <c r="C64" i="1" s="1"/>
  <c r="F65" i="1"/>
  <c r="F64" i="1" s="1"/>
  <c r="H63" i="1"/>
  <c r="H62" i="1" s="1"/>
  <c r="G63" i="1"/>
  <c r="G62" i="1" s="1"/>
  <c r="F63" i="1"/>
  <c r="F62" i="1" s="1"/>
  <c r="E63" i="1"/>
  <c r="E62" i="1" s="1"/>
  <c r="D63" i="1"/>
  <c r="D62" i="1" s="1"/>
  <c r="C63" i="1"/>
  <c r="C62" i="1" s="1"/>
  <c r="H61" i="1"/>
  <c r="H60" i="1" s="1"/>
  <c r="G61" i="1"/>
  <c r="G60" i="1" s="1"/>
  <c r="F61" i="1"/>
  <c r="F60" i="1" s="1"/>
  <c r="E61" i="1"/>
  <c r="E60" i="1" s="1"/>
  <c r="D61" i="1"/>
  <c r="D60" i="1" s="1"/>
  <c r="C61" i="1"/>
  <c r="C60" i="1" s="1"/>
  <c r="H59" i="1"/>
  <c r="H58" i="1" s="1"/>
  <c r="G59" i="1"/>
  <c r="G58" i="1" s="1"/>
  <c r="F59" i="1"/>
  <c r="F58" i="1" s="1"/>
  <c r="E59" i="1"/>
  <c r="E58" i="1" s="1"/>
  <c r="D59" i="1"/>
  <c r="D58" i="1" s="1"/>
  <c r="C59" i="1"/>
  <c r="C58" i="1" s="1"/>
  <c r="H57" i="1"/>
  <c r="H56" i="1" s="1"/>
  <c r="H55" i="1" s="1"/>
  <c r="G57" i="1"/>
  <c r="G56" i="1" s="1"/>
  <c r="G55" i="1" s="1"/>
  <c r="F57" i="1"/>
  <c r="F56" i="1" s="1"/>
  <c r="E57" i="1"/>
  <c r="E56" i="1" s="1"/>
  <c r="D57" i="1"/>
  <c r="D56" i="1" s="1"/>
  <c r="C57" i="1"/>
  <c r="C56" i="1" s="1"/>
  <c r="H54" i="1"/>
  <c r="H53" i="1" s="1"/>
  <c r="G54" i="1"/>
  <c r="G53" i="1" s="1"/>
  <c r="F54" i="1"/>
  <c r="F53" i="1" s="1"/>
  <c r="E54" i="1"/>
  <c r="E53" i="1" s="1"/>
  <c r="D54" i="1"/>
  <c r="D53" i="1" s="1"/>
  <c r="C54" i="1"/>
  <c r="C53" i="1" s="1"/>
  <c r="H52" i="1"/>
  <c r="H51" i="1" s="1"/>
  <c r="H50" i="1" s="1"/>
  <c r="G52" i="1"/>
  <c r="G51" i="1" s="1"/>
  <c r="G50" i="1" s="1"/>
  <c r="F52" i="1"/>
  <c r="F51" i="1" s="1"/>
  <c r="E52" i="1"/>
  <c r="E51" i="1" s="1"/>
  <c r="D52" i="1"/>
  <c r="D51" i="1" s="1"/>
  <c r="C52" i="1"/>
  <c r="C51" i="1" s="1"/>
  <c r="H49" i="1"/>
  <c r="H48" i="1" s="1"/>
  <c r="G49" i="1"/>
  <c r="G48" i="1" s="1"/>
  <c r="F49" i="1"/>
  <c r="F48" i="1" s="1"/>
  <c r="E49" i="1"/>
  <c r="E48" i="1" s="1"/>
  <c r="D49" i="1"/>
  <c r="D48" i="1" s="1"/>
  <c r="C49" i="1"/>
  <c r="C48" i="1" s="1"/>
  <c r="H47" i="1"/>
  <c r="G47" i="1"/>
  <c r="F47" i="1"/>
  <c r="E47" i="1"/>
  <c r="D47" i="1"/>
  <c r="C47" i="1"/>
  <c r="H46" i="1"/>
  <c r="G46" i="1"/>
  <c r="F46" i="1"/>
  <c r="E46" i="1"/>
  <c r="D46" i="1"/>
  <c r="C46" i="1"/>
  <c r="H44" i="1"/>
  <c r="G44" i="1"/>
  <c r="F44" i="1"/>
  <c r="E44" i="1"/>
  <c r="D44" i="1"/>
  <c r="C44" i="1"/>
  <c r="H43" i="1"/>
  <c r="G43" i="1"/>
  <c r="F43" i="1"/>
  <c r="E43" i="1"/>
  <c r="D43" i="1"/>
  <c r="C43" i="1"/>
  <c r="H42" i="1"/>
  <c r="G42" i="1"/>
  <c r="F42" i="1"/>
  <c r="E42" i="1"/>
  <c r="D42" i="1"/>
  <c r="C42" i="1"/>
  <c r="H39" i="1"/>
  <c r="H38" i="1" s="1"/>
  <c r="G39" i="1"/>
  <c r="G38" i="1" s="1"/>
  <c r="F39" i="1"/>
  <c r="F38" i="1" s="1"/>
  <c r="E39" i="1"/>
  <c r="E38" i="1" s="1"/>
  <c r="D39" i="1"/>
  <c r="D38" i="1" s="1"/>
  <c r="C39" i="1"/>
  <c r="C38" i="1" s="1"/>
  <c r="H37" i="1"/>
  <c r="H36" i="1" s="1"/>
  <c r="G37" i="1"/>
  <c r="G36" i="1" s="1"/>
  <c r="F37" i="1"/>
  <c r="F36" i="1" s="1"/>
  <c r="E37" i="1"/>
  <c r="E36" i="1" s="1"/>
  <c r="D37" i="1"/>
  <c r="D36" i="1" s="1"/>
  <c r="C37" i="1"/>
  <c r="C36" i="1" s="1"/>
  <c r="H35" i="1"/>
  <c r="H34" i="1" s="1"/>
  <c r="G35" i="1"/>
  <c r="G34" i="1" s="1"/>
  <c r="F35" i="1"/>
  <c r="F34" i="1" s="1"/>
  <c r="E35" i="1"/>
  <c r="E34" i="1" s="1"/>
  <c r="D35" i="1"/>
  <c r="D34" i="1" s="1"/>
  <c r="C35" i="1"/>
  <c r="C34" i="1" s="1"/>
  <c r="H33" i="1"/>
  <c r="H32" i="1" s="1"/>
  <c r="G33" i="1"/>
  <c r="G32" i="1" s="1"/>
  <c r="F33" i="1"/>
  <c r="F32" i="1" s="1"/>
  <c r="E33" i="1"/>
  <c r="E32" i="1" s="1"/>
  <c r="D33" i="1"/>
  <c r="D32" i="1" s="1"/>
  <c r="C33" i="1"/>
  <c r="C32" i="1" s="1"/>
  <c r="H31" i="1"/>
  <c r="H30" i="1" s="1"/>
  <c r="G31" i="1"/>
  <c r="G30" i="1" s="1"/>
  <c r="F31" i="1"/>
  <c r="F30" i="1" s="1"/>
  <c r="E31" i="1"/>
  <c r="E30" i="1" s="1"/>
  <c r="D31" i="1"/>
  <c r="D30" i="1" s="1"/>
  <c r="C31" i="1"/>
  <c r="C30" i="1" s="1"/>
  <c r="H29" i="1"/>
  <c r="H28" i="1" s="1"/>
  <c r="G29" i="1"/>
  <c r="G28" i="1" s="1"/>
  <c r="F29" i="1"/>
  <c r="F28" i="1" s="1"/>
  <c r="E29" i="1"/>
  <c r="E28" i="1" s="1"/>
  <c r="D29" i="1"/>
  <c r="D28" i="1" s="1"/>
  <c r="C29" i="1"/>
  <c r="C28" i="1" s="1"/>
  <c r="H27" i="1"/>
  <c r="G27" i="1"/>
  <c r="F27" i="1"/>
  <c r="E27" i="1"/>
  <c r="D27" i="1"/>
  <c r="C27" i="1"/>
  <c r="H26" i="1"/>
  <c r="G26" i="1"/>
  <c r="F26" i="1"/>
  <c r="E26" i="1"/>
  <c r="D26" i="1"/>
  <c r="C26" i="1"/>
  <c r="H24" i="1"/>
  <c r="H23" i="1" s="1"/>
  <c r="G24" i="1"/>
  <c r="G23" i="1" s="1"/>
  <c r="F24" i="1"/>
  <c r="F23" i="1" s="1"/>
  <c r="E24" i="1"/>
  <c r="E23" i="1" s="1"/>
  <c r="D24" i="1"/>
  <c r="D23" i="1" s="1"/>
  <c r="C24" i="1"/>
  <c r="C23" i="1" s="1"/>
  <c r="H22" i="1"/>
  <c r="H21" i="1" s="1"/>
  <c r="G22" i="1"/>
  <c r="G21" i="1" s="1"/>
  <c r="F22" i="1"/>
  <c r="F21" i="1" s="1"/>
  <c r="E22" i="1"/>
  <c r="E21" i="1" s="1"/>
  <c r="D22" i="1"/>
  <c r="D21" i="1" s="1"/>
  <c r="C22" i="1"/>
  <c r="C21" i="1" s="1"/>
  <c r="H19" i="1"/>
  <c r="H18" i="1" s="1"/>
  <c r="H17" i="1" s="1"/>
  <c r="G19" i="1"/>
  <c r="G18" i="1" s="1"/>
  <c r="G17" i="1" s="1"/>
  <c r="F19" i="1"/>
  <c r="F18" i="1" s="1"/>
  <c r="F17" i="1" s="1"/>
  <c r="E19" i="1"/>
  <c r="E18" i="1" s="1"/>
  <c r="E17" i="1" s="1"/>
  <c r="D19" i="1"/>
  <c r="D18" i="1" s="1"/>
  <c r="D17" i="1" s="1"/>
  <c r="C19" i="1"/>
  <c r="C18" i="1" s="1"/>
  <c r="C17" i="1" s="1"/>
  <c r="H16" i="1"/>
  <c r="H15" i="1" s="1"/>
  <c r="H14" i="1" s="1"/>
  <c r="G16" i="1"/>
  <c r="G15" i="1" s="1"/>
  <c r="G14" i="1" s="1"/>
  <c r="F16" i="1"/>
  <c r="F15" i="1" s="1"/>
  <c r="F14" i="1" s="1"/>
  <c r="E16" i="1"/>
  <c r="E15" i="1" s="1"/>
  <c r="E14" i="1" s="1"/>
  <c r="D16" i="1"/>
  <c r="D15" i="1" s="1"/>
  <c r="D14" i="1" s="1"/>
  <c r="C16" i="1"/>
  <c r="C15" i="1" s="1"/>
  <c r="C14" i="1" s="1"/>
  <c r="H13" i="1"/>
  <c r="H12" i="1" s="1"/>
  <c r="H11" i="1" s="1"/>
  <c r="G13" i="1"/>
  <c r="G12" i="1" s="1"/>
  <c r="G11" i="1" s="1"/>
  <c r="F13" i="1"/>
  <c r="F12" i="1" s="1"/>
  <c r="F11" i="1" s="1"/>
  <c r="E13" i="1"/>
  <c r="E12" i="1" s="1"/>
  <c r="E11" i="1" s="1"/>
  <c r="D13" i="1"/>
  <c r="D12" i="1" s="1"/>
  <c r="D11" i="1" s="1"/>
  <c r="C13" i="1"/>
  <c r="C12" i="1" s="1"/>
  <c r="C11" i="1" s="1"/>
  <c r="G157" i="1" l="1"/>
  <c r="H157" i="1"/>
  <c r="C144" i="1"/>
  <c r="G144" i="1"/>
  <c r="G196" i="1"/>
  <c r="H196" i="1"/>
  <c r="E119" i="1"/>
  <c r="C119" i="1"/>
  <c r="F125" i="1"/>
  <c r="G119" i="1"/>
  <c r="H96" i="1"/>
  <c r="D114" i="1"/>
  <c r="H114" i="1"/>
  <c r="E125" i="1"/>
  <c r="D136" i="1"/>
  <c r="H136" i="1"/>
  <c r="C105" i="1"/>
  <c r="G105" i="1"/>
  <c r="C114" i="1"/>
  <c r="G114" i="1"/>
  <c r="C272" i="1"/>
  <c r="C221" i="1" s="1"/>
  <c r="G272" i="1"/>
  <c r="G221" i="1" s="1"/>
  <c r="E272" i="1"/>
  <c r="E221" i="1" s="1"/>
  <c r="H299" i="1"/>
  <c r="E136" i="1"/>
  <c r="F144" i="1"/>
  <c r="F105" i="1"/>
  <c r="E144" i="1"/>
  <c r="H272" i="1"/>
  <c r="H221" i="1" s="1"/>
  <c r="G299" i="1"/>
  <c r="H311" i="1"/>
  <c r="F272" i="1"/>
  <c r="F221" i="1" s="1"/>
  <c r="G71" i="1"/>
  <c r="G70" i="1" s="1"/>
  <c r="C50" i="1"/>
  <c r="C125" i="1"/>
  <c r="H25" i="1"/>
  <c r="D71" i="1"/>
  <c r="D70" i="1" s="1"/>
  <c r="H71" i="1"/>
  <c r="H70" i="1" s="1"/>
  <c r="F173" i="1"/>
  <c r="G311" i="1"/>
  <c r="E96" i="1"/>
  <c r="E324" i="1"/>
  <c r="G125" i="1"/>
  <c r="F71" i="1"/>
  <c r="F70" i="1" s="1"/>
  <c r="D272" i="1"/>
  <c r="D221" i="1" s="1"/>
  <c r="F25" i="1"/>
  <c r="F20" i="1" s="1"/>
  <c r="F136" i="1"/>
  <c r="G324" i="1"/>
  <c r="H324" i="1"/>
  <c r="C153" i="1"/>
  <c r="G337" i="1"/>
  <c r="H337" i="1"/>
  <c r="D352" i="1"/>
  <c r="C372" i="1"/>
  <c r="C371" i="1" s="1"/>
  <c r="G372" i="1"/>
  <c r="G371" i="1" s="1"/>
  <c r="C45" i="1"/>
  <c r="G45" i="1"/>
  <c r="F96" i="1"/>
  <c r="F114" i="1"/>
  <c r="D119" i="1"/>
  <c r="H119" i="1"/>
  <c r="F119" i="1"/>
  <c r="D125" i="1"/>
  <c r="H125" i="1"/>
  <c r="C136" i="1"/>
  <c r="G136" i="1"/>
  <c r="D144" i="1"/>
  <c r="H144" i="1"/>
  <c r="E286" i="1"/>
  <c r="E71" i="1"/>
  <c r="E70" i="1" s="1"/>
  <c r="F275" i="1"/>
  <c r="E45" i="1"/>
  <c r="F153" i="1"/>
  <c r="E275" i="1"/>
  <c r="C311" i="1"/>
  <c r="E217" i="1"/>
  <c r="C299" i="1"/>
  <c r="H362" i="1"/>
  <c r="F41" i="1"/>
  <c r="E164" i="1"/>
  <c r="F192" i="1"/>
  <c r="F183" i="1" s="1"/>
  <c r="G286" i="1"/>
  <c r="H352" i="1"/>
  <c r="E50" i="1"/>
  <c r="G362" i="1"/>
  <c r="C25" i="1"/>
  <c r="C20" i="1" s="1"/>
  <c r="D50" i="1"/>
  <c r="F55" i="1"/>
  <c r="D96" i="1"/>
  <c r="H164" i="1"/>
  <c r="D55" i="1"/>
  <c r="E114" i="1"/>
  <c r="D173" i="1"/>
  <c r="H173" i="1"/>
  <c r="C192" i="1"/>
  <c r="C183" i="1" s="1"/>
  <c r="D372" i="1"/>
  <c r="D371" i="1" s="1"/>
  <c r="D164" i="1"/>
  <c r="C286" i="1"/>
  <c r="F50" i="1"/>
  <c r="D299" i="1"/>
  <c r="D337" i="1"/>
  <c r="D41" i="1"/>
  <c r="D45" i="1"/>
  <c r="F45" i="1"/>
  <c r="C41" i="1"/>
  <c r="G41" i="1"/>
  <c r="E41" i="1"/>
  <c r="E55" i="1"/>
  <c r="E153" i="1"/>
  <c r="E352" i="1"/>
  <c r="H372" i="1"/>
  <c r="H371" i="1" s="1"/>
  <c r="H41" i="1"/>
  <c r="C173" i="1"/>
  <c r="D275" i="1"/>
  <c r="E299" i="1"/>
  <c r="D192" i="1"/>
  <c r="D183" i="1" s="1"/>
  <c r="H192" i="1"/>
  <c r="H183" i="1" s="1"/>
  <c r="C362" i="1"/>
  <c r="D25" i="1"/>
  <c r="D20" i="1" s="1"/>
  <c r="H45" i="1"/>
  <c r="F80" i="1"/>
  <c r="E192" i="1"/>
  <c r="E183" i="1" s="1"/>
  <c r="G192" i="1"/>
  <c r="G183" i="1" s="1"/>
  <c r="F286" i="1"/>
  <c r="E377" i="1"/>
  <c r="E25" i="1"/>
  <c r="E20" i="1" s="1"/>
  <c r="G25" i="1"/>
  <c r="C55" i="1"/>
  <c r="C96" i="1"/>
  <c r="G96" i="1"/>
  <c r="D105" i="1"/>
  <c r="H105" i="1"/>
  <c r="F196" i="1"/>
  <c r="H275" i="1"/>
  <c r="F311" i="1"/>
  <c r="C352" i="1"/>
  <c r="C80" i="1"/>
  <c r="E105" i="1"/>
  <c r="C157" i="1"/>
  <c r="F324" i="1"/>
  <c r="E337" i="1"/>
  <c r="C337" i="1"/>
  <c r="F352" i="1"/>
  <c r="F362" i="1"/>
  <c r="F377" i="1"/>
  <c r="C71" i="1"/>
  <c r="C70" i="1" s="1"/>
  <c r="F157" i="1"/>
  <c r="G173" i="1"/>
  <c r="C360" i="1"/>
  <c r="C359" i="1" s="1"/>
  <c r="G359" i="1"/>
  <c r="E360" i="1"/>
  <c r="E359" i="1" s="1"/>
  <c r="D80" i="1"/>
  <c r="E196" i="1"/>
  <c r="F217" i="1"/>
  <c r="C217" i="1"/>
  <c r="D362" i="1"/>
  <c r="F372" i="1"/>
  <c r="F371" i="1" s="1"/>
  <c r="D157" i="1"/>
  <c r="E173" i="1"/>
  <c r="E80" i="1"/>
  <c r="E157" i="1"/>
  <c r="F164" i="1"/>
  <c r="D153" i="1"/>
  <c r="C164" i="1"/>
  <c r="G164" i="1"/>
  <c r="D196" i="1"/>
  <c r="D217" i="1"/>
  <c r="C275" i="1"/>
  <c r="G275" i="1"/>
  <c r="D286" i="1"/>
  <c r="H286" i="1"/>
  <c r="F299" i="1"/>
  <c r="C196" i="1"/>
  <c r="E362" i="1"/>
  <c r="E372" i="1"/>
  <c r="E371" i="1" s="1"/>
  <c r="G377" i="1"/>
  <c r="D311" i="1"/>
  <c r="C324" i="1"/>
  <c r="D324" i="1"/>
  <c r="F337" i="1"/>
  <c r="C377" i="1"/>
  <c r="D377" i="1"/>
  <c r="H377" i="1"/>
  <c r="E311" i="1"/>
  <c r="G352" i="1"/>
  <c r="H40" i="1" l="1"/>
  <c r="H10" i="1" s="1"/>
  <c r="G40" i="1"/>
  <c r="G10" i="1" s="1"/>
  <c r="H122" i="1"/>
  <c r="G122" i="1"/>
  <c r="H156" i="1"/>
  <c r="G156" i="1"/>
  <c r="C95" i="1"/>
  <c r="F122" i="1"/>
  <c r="E122" i="1"/>
  <c r="G95" i="1"/>
  <c r="C122" i="1"/>
  <c r="C79" i="1" s="1"/>
  <c r="F95" i="1"/>
  <c r="C40" i="1"/>
  <c r="C10" i="1" s="1"/>
  <c r="D122" i="1"/>
  <c r="E220" i="1"/>
  <c r="H95" i="1"/>
  <c r="C220" i="1"/>
  <c r="E40" i="1"/>
  <c r="E10" i="1" s="1"/>
  <c r="F310" i="1"/>
  <c r="D220" i="1"/>
  <c r="D40" i="1"/>
  <c r="D10" i="1" s="1"/>
  <c r="E95" i="1"/>
  <c r="D95" i="1"/>
  <c r="F40" i="1"/>
  <c r="F10" i="1" s="1"/>
  <c r="C310" i="1"/>
  <c r="G220" i="1"/>
  <c r="F156" i="1"/>
  <c r="G310" i="1"/>
  <c r="C156" i="1"/>
  <c r="E310" i="1"/>
  <c r="F220" i="1"/>
  <c r="D156" i="1"/>
  <c r="D310" i="1"/>
  <c r="E156" i="1"/>
  <c r="H310" i="1"/>
  <c r="H220" i="1"/>
  <c r="G79" i="1" l="1"/>
  <c r="G386" i="1" s="1"/>
  <c r="F79" i="1"/>
  <c r="F386" i="1" s="1"/>
  <c r="E79" i="1"/>
  <c r="E386" i="1" s="1"/>
  <c r="D79" i="1"/>
  <c r="D386" i="1" s="1"/>
  <c r="H79" i="1"/>
  <c r="H386" i="1" s="1"/>
  <c r="C386" i="1"/>
</calcChain>
</file>

<file path=xl/sharedStrings.xml><?xml version="1.0" encoding="utf-8"?>
<sst xmlns="http://schemas.openxmlformats.org/spreadsheetml/2006/main" count="730" uniqueCount="321">
  <si>
    <t>Приложение № 11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</si>
  <si>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</si>
  <si>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</si>
  <si>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20.12.2017 № 319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</si>
  <si>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</si>
  <si>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2018 год 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</si>
  <si>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</si>
  <si>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</si>
  <si>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</si>
  <si>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</si>
  <si>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</si>
  <si>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</si>
  <si>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</si>
  <si>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</si>
  <si>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</si>
  <si>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</si>
  <si>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</si>
  <si>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формирования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</si>
  <si>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</si>
  <si>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</si>
  <si>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</si>
  <si>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</si>
  <si>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01401М8300</t>
  </si>
  <si>
    <t>Единовременная денежная выплата в связи с празднованием Дня Победы в Великой Отечественной войне 1941-1945 гг. и годовщины разгрома немецко-фашистских войск в Заполярье</t>
  </si>
  <si>
    <t>01401М8510</t>
  </si>
  <si>
    <t>Расходы на организацию и проведение мероприятий, связанных с поздравлением ветеранов Великой Отечественной войны с Днем Победы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</si>
  <si>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</si>
  <si>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</si>
  <si>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</si>
  <si>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</si>
  <si>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</si>
  <si>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</si>
  <si>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</si>
  <si>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</si>
  <si>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</si>
  <si>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</si>
  <si>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>01402М8400</t>
  </si>
  <si>
    <t>Единовременная денежная выплата гражданам, оказавшимся в трудной жизненной ситуации</t>
  </si>
  <si>
    <t>01403М8200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</si>
  <si>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Ежемесячной денежной выплаты</t>
  </si>
  <si>
    <t>01403М8210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</si>
  <si>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Ежегодной единовременной материальной помощи</t>
  </si>
  <si>
    <t>01403М8700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</si>
  <si>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 социальной поддержки по оплате за жилое помещение и  коммунальные услуги  </t>
  </si>
  <si>
    <t>01403М8710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</si>
  <si>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компенсации затрат и возмещения стоимости услуг, связанных с погребением </t>
  </si>
  <si>
    <t xml:space="preserve">Подпрограмма "Доступная среда в ЗАТО г. Североморск" </t>
  </si>
  <si>
    <t>Финансовая поддержка социально - ориентированных некоммерческих организаций (на конкурсной основе)</t>
  </si>
  <si>
    <t>Мероприятия государственной программы Российской Федерации "Доступная среда" на 2011 - 2020 годы</t>
  </si>
  <si>
    <t>01502М2990</t>
  </si>
  <si>
    <t>731</t>
  </si>
  <si>
    <t>Комитет по развитию городского хозяйства администрации ЗАТО г. Североморск</t>
  </si>
  <si>
    <t>01502L0270</t>
  </si>
  <si>
    <t>Софинансирование мероприятий государственной программы Российской Федерации "Доступная среда" на 2011 - 2020 годы</t>
  </si>
  <si>
    <t>01502R0270</t>
  </si>
  <si>
    <t xml:space="preserve">Подпрограмма "Профилактика правонарушений в ЗАТО г. Североморск" </t>
  </si>
  <si>
    <t>01601М2990</t>
  </si>
  <si>
    <t>01602М2990</t>
  </si>
  <si>
    <t>Подпрограмма 7. "Транспортная инфраструктура ЗАТО г. Североморск"</t>
  </si>
  <si>
    <t>0170176600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</si>
  <si>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</si>
  <si>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</si>
  <si>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</si>
  <si>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01701М2430</t>
  </si>
  <si>
    <t>Разработка и актуализация программы комплексного развития транспортной инфраструктуры городского округа</t>
  </si>
  <si>
    <t>01701М6010</t>
  </si>
  <si>
    <t>Организация транспортного обслуживания на территории ЗАТО г. Североморск</t>
  </si>
  <si>
    <t>Подпрограмма "Охрана окружающей среды ЗАТО г. Североморск"</t>
  </si>
  <si>
    <t>01802М2990</t>
  </si>
  <si>
    <t xml:space="preserve">Подпрограмма "Повышение безопасности дорожного движения и снижение дорожно-транспортного травматизма в ЗАТО г. Североморск" </t>
  </si>
  <si>
    <t>01901М2990</t>
  </si>
  <si>
    <t xml:space="preserve">Муниципальная программа "Развитие конкурентоспособной экономики" </t>
  </si>
  <si>
    <t>Подпрограмма "Развитие малого и среднего предпринимательства, стимулирование инвестиционной деятельности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</si>
  <si>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</si>
  <si>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</si>
  <si>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</si>
  <si>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</si>
  <si>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Муниципальная программа "Развитие муниципального управления и гражданского общества в ЗАТО г. Североморск"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</si>
  <si>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</si>
  <si>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</si>
  <si>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</si>
  <si>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</si>
  <si>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</si>
  <si>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</si>
  <si>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03102М2990</t>
  </si>
  <si>
    <t>03103М2990</t>
  </si>
  <si>
    <t>03105М2990</t>
  </si>
  <si>
    <t>03106М2990</t>
  </si>
  <si>
    <t>0310713060</t>
  </si>
  <si>
    <t>03107М0030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</si>
  <si>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(МКУ "Муниципальное имущество")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</si>
  <si>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</si>
  <si>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</si>
  <si>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</si>
  <si>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</si>
  <si>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</si>
  <si>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</si>
  <si>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</si>
  <si>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</si>
  <si>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</si>
  <si>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</si>
  <si>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</si>
  <si>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к субсидии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</si>
  <si>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</si>
  <si>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</si>
  <si>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</si>
  <si>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и повышение эффективности муниципального управления в 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</si>
  <si>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</si>
  <si>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</si>
  <si>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</si>
  <si>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</si>
  <si>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</si>
  <si>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</si>
  <si>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</si>
  <si>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</si>
  <si>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</si>
  <si>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</si>
  <si>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</si>
  <si>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</si>
  <si>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04101М2540</t>
  </si>
  <si>
    <t>Реконструкция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</si>
  <si>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</si>
  <si>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</si>
  <si>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</si>
  <si>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</si>
  <si>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</si>
  <si>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</si>
  <si>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</si>
  <si>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</si>
  <si>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</si>
  <si>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</si>
  <si>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</si>
  <si>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04201М2990</t>
  </si>
  <si>
    <t xml:space="preserve">Подпрограмма "Энергосбережение и повышение энергоэффективности на территории ЗАТО г. Североморск " 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</si>
  <si>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</si>
  <si>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</si>
  <si>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04301М2990</t>
  </si>
  <si>
    <t>04302М2990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</si>
  <si>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</si>
  <si>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04401М2990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</si>
  <si>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</si>
  <si>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</si>
  <si>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</si>
  <si>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</si>
  <si>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</si>
  <si>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</si>
  <si>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</si>
  <si>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</si>
  <si>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</si>
  <si>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</si>
  <si>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</si>
  <si>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</si>
  <si>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</si>
  <si>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</si>
  <si>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</si>
  <si>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</si>
  <si>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</si>
  <si>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</si>
  <si>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04601М2730</t>
  </si>
  <si>
    <t>Установка (демонтаж) элементов прочего благоустройства</t>
  </si>
  <si>
    <t>04601S1090</t>
  </si>
  <si>
    <t>Софинансирование за счет средств местного бюджета к субсидии муниципальным образованиям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</si>
  <si>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</si>
  <si>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</si>
  <si>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</si>
  <si>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</si>
  <si>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04603М2730</t>
  </si>
  <si>
    <t>Основное мероприятие 3.  " Праздничное оформление улиц и площадей ЗАТО г. Североморск"</t>
  </si>
  <si>
    <t>04604М0160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</si>
  <si>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"Специализированная похоронная служба")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</si>
  <si>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</si>
  <si>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</si>
  <si>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</si>
  <si>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</si>
  <si>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</si>
  <si>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</si>
  <si>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</si>
  <si>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</si>
  <si>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</si>
  <si>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</si>
  <si>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</si>
  <si>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</si>
  <si>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</si>
  <si>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</si>
  <si>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</si>
  <si>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области", в том числе на введение ФГОС начального общего, основного общего и среднего общего образования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</si>
  <si>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</si>
  <si>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</si>
  <si>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</si>
  <si>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</si>
  <si>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</si>
  <si>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</si>
  <si>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0510175380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</si>
  <si>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</si>
  <si>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05101М0050</t>
  </si>
  <si>
    <t>Расходы  местного бюджета на осуществление полномочий по предметам совместного ведения в части  предоставления субсидий муниципальным бюджетным и автономным учреждениям   (дошкольные учреждения)</t>
  </si>
  <si>
    <t>05101М0060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</si>
  <si>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(школы)</t>
  </si>
  <si>
    <t>05101М0080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</si>
  <si>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(учреждения дополнительного образования)</t>
  </si>
  <si>
    <t>05101М1200</t>
  </si>
  <si>
    <t>Организация и проведение итоговой аттестации</t>
  </si>
  <si>
    <t>05101S1100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</si>
  <si>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</si>
  <si>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 в сельских школах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</si>
  <si>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</si>
  <si>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</si>
  <si>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</si>
  <si>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</si>
  <si>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</si>
  <si>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</si>
  <si>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</si>
  <si>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</si>
  <si>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05102М1270</t>
  </si>
  <si>
    <t>Реализация образовательных программ с применением дистанционных образовательных технологий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</si>
  <si>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</si>
  <si>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</si>
  <si>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</si>
  <si>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</si>
  <si>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05102L0970</t>
  </si>
  <si>
    <t>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 в сельских школах</t>
  </si>
  <si>
    <t>05102R0970</t>
  </si>
  <si>
    <t>0510313060</t>
  </si>
  <si>
    <t>05103М0090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</si>
  <si>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(централизованная бухгалтерия)</t>
  </si>
  <si>
    <t>05103М0100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</si>
  <si>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(контора хозяйственно-эксплуатационного обслуживания)</t>
  </si>
  <si>
    <t>05103М0110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</si>
  <si>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(информационно-методический центр)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</si>
  <si>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</si>
  <si>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</si>
  <si>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</si>
  <si>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</si>
  <si>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</si>
  <si>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</si>
  <si>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</si>
  <si>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</si>
  <si>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</si>
  <si>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</si>
  <si>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05201М0180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</si>
  <si>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(МАУ "Центр здорового питания")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</si>
  <si>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</si>
  <si>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</si>
  <si>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</si>
  <si>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</si>
  <si>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</si>
  <si>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</si>
  <si>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</si>
  <si>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</si>
  <si>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</si>
  <si>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</si>
  <si>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</si>
  <si>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</si>
  <si>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</si>
  <si>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</si>
  <si>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</si>
  <si>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</si>
  <si>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</si>
  <si>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</si>
  <si>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</si>
  <si>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</si>
  <si>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</si>
  <si>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</si>
  <si>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</si>
  <si>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</si>
  <si>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</si>
  <si>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за счет местного бюджета к субсидии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</si>
  <si>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</si>
  <si>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</si>
  <si>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</si>
  <si>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</si>
  <si>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06101М0080</t>
  </si>
  <si>
    <t>06101М1100</t>
  </si>
  <si>
    <t>06101S1100</t>
  </si>
  <si>
    <t>06102М1020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</si>
  <si>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</si>
  <si>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</si>
  <si>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</si>
  <si>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</si>
  <si>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06201М0130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</si>
  <si>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(библиотеки)</t>
  </si>
  <si>
    <t>06201S1100</t>
  </si>
  <si>
    <t>06201L5190</t>
  </si>
  <si>
    <t>Софинансирование расходов областного бюджета на поддержку отрасли культуры</t>
  </si>
  <si>
    <t>06201R5190</t>
  </si>
  <si>
    <t>Расходы областного бюджета на поддержку отрасли культуры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</si>
  <si>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</si>
  <si>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</si>
  <si>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</si>
  <si>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06301М0120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</si>
  <si>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(дворцы)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</si>
  <si>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</si>
  <si>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</si>
  <si>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</si>
  <si>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</si>
  <si>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</si>
  <si>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</si>
  <si>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</si>
  <si>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06401М0140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</si>
  <si>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(музеи)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</si>
  <si>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</si>
  <si>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</si>
  <si>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</si>
  <si>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</si>
  <si>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</si>
  <si>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06601М0090</t>
  </si>
  <si>
    <t>0660313060</t>
  </si>
  <si>
    <t>06603М0190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</si>
  <si>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"Центр социо-культурных технологий")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</si>
  <si>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</si>
  <si>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</si>
  <si>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</si>
  <si>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07102М9140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</si>
  <si>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</si>
  <si>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</si>
  <si>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08001L5550</t>
  </si>
  <si>
    <t>08001R5550</t>
  </si>
  <si>
    <t>08002L5550</t>
  </si>
  <si>
    <t>08002R5550</t>
  </si>
  <si>
    <t>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</si>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</sst>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11" fillId="0" borderId="6">
      <alignment vertical="top" wrapText="1"/>
    </xf>
    <xf numFmtId="0" fontId="12" fillId="3" borderId="0"/>
    <xf numFmtId="4" fontId="13" fillId="2" borderId="6">
      <alignment horizontal="right" vertical="top" shrinkToFit="1"/>
    </xf>
    <xf numFmtId="4" fontId="13" fillId="5" borderId="7">
      <alignment horizontal="right" vertical="top" shrinkToFit="1"/>
    </xf>
    <xf numFmtId="4" fontId="13" fillId="6" borderId="7">
      <alignment horizontal="right" vertical="top" shrinkToFit="1"/>
    </xf>
    <xf numFmtId="49" fontId="15" fillId="0" borderId="6">
      <alignment horizontal="center" vertical="top" shrinkToFit="1"/>
    </xf>
    <xf numFmtId="49" fontId="15" fillId="0" borderId="6">
      <alignment horizontal="center" vertical="top" shrinkToFit="1"/>
    </xf>
    <xf numFmtId="4" fontId="13" fillId="5" borderId="6">
      <alignment horizontal="right" vertical="top" shrinkToFit="1"/>
    </xf>
    <xf numFmtId="4" fontId="11" fillId="5" borderId="7">
      <alignment horizontal="right" vertical="top" shrinkToFit="1"/>
    </xf>
    <xf numFmtId="0" fontId="16" fillId="0" borderId="6">
      <alignment horizontal="left" vertical="top" wrapText="1"/>
    </xf>
    <xf numFmtId="0" fontId="11" fillId="0" borderId="6">
      <alignment vertical="top" wrapText="1"/>
    </xf>
    <xf numFmtId="4" fontId="13" fillId="6" borderId="6">
      <alignment horizontal="right" vertical="top" shrinkToFit="1"/>
    </xf>
    <xf numFmtId="49" fontId="17" fillId="0" borderId="8">
      <alignment horizontal="center"/>
    </xf>
    <xf numFmtId="0" fontId="12" fillId="0" borderId="0"/>
  </cellStyleXfs>
  <cellXfs count="67">
    <xf numFmtId="0" fontId="0" fillId="0" borderId="0" xfId="0"/>
    <xf numFmtId="0" fontId="3" fillId="4" borderId="0" xfId="0" applyFont="1" applyFill="1" applyAlignment="1">
      <alignment horizontal="right" vertical="center" wrapText="1"/>
    </xf>
    <xf numFmtId="0" fontId="0" fillId="4" borderId="0" xfId="0" applyFill="1"/>
    <xf numFmtId="43" fontId="3" fillId="4" borderId="0" xfId="0" applyNumberFormat="1" applyFont="1" applyFill="1" applyAlignment="1">
      <alignment vertical="top" wrapText="1"/>
    </xf>
    <xf numFmtId="0" fontId="4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3" fontId="3" fillId="4" borderId="0" xfId="0" applyNumberFormat="1" applyFont="1" applyFill="1" applyAlignment="1">
      <alignment horizontal="center" vertical="center" wrapText="1"/>
    </xf>
    <xf numFmtId="43" fontId="3" fillId="4" borderId="0" xfId="0" applyNumberFormat="1" applyFont="1" applyFill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43" fontId="3" fillId="4" borderId="0" xfId="0" applyNumberFormat="1" applyFont="1" applyFill="1" applyAlignment="1">
      <alignment horizontal="right" vertical="top" wrapText="1"/>
    </xf>
    <xf numFmtId="0" fontId="5" fillId="4" borderId="1" xfId="0" applyFont="1" applyFill="1" applyBorder="1" applyAlignment="1">
      <alignment horizontal="center" vertical="center" wrapText="1"/>
    </xf>
    <xf numFmtId="43" fontId="5" fillId="4" borderId="1" xfId="1" applyNumberFormat="1" applyFont="1" applyFill="1" applyBorder="1" applyAlignment="1">
      <alignment horizontal="center" vertical="center" wrapText="1"/>
    </xf>
    <xf numFmtId="43" fontId="6" fillId="4" borderId="2" xfId="1" applyNumberFormat="1" applyFont="1" applyFill="1" applyBorder="1" applyAlignment="1">
      <alignment horizontal="center" vertical="center" wrapText="1"/>
    </xf>
    <xf numFmtId="43" fontId="5" fillId="4" borderId="1" xfId="0" applyNumberFormat="1" applyFont="1" applyFill="1" applyBorder="1" applyAlignment="1">
      <alignment horizontal="center" vertical="center" wrapText="1"/>
    </xf>
    <xf numFmtId="43" fontId="5" fillId="4" borderId="3" xfId="0" applyNumberFormat="1" applyFont="1" applyFill="1" applyBorder="1" applyAlignment="1">
      <alignment horizontal="center" vertical="center" wrapText="1"/>
    </xf>
    <xf numFmtId="43" fontId="6" fillId="4" borderId="1" xfId="1" applyNumberFormat="1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/>
    </xf>
    <xf numFmtId="49" fontId="7" fillId="4" borderId="1" xfId="0" applyNumberFormat="1" applyFont="1" applyFill="1" applyBorder="1" applyAlignment="1">
      <alignment horizontal="left" vertical="center" wrapText="1"/>
    </xf>
    <xf numFmtId="43" fontId="7" fillId="4" borderId="1" xfId="1" applyNumberFormat="1" applyFont="1" applyFill="1" applyBorder="1" applyAlignment="1">
      <alignment horizontal="right" vertical="center"/>
    </xf>
    <xf numFmtId="0" fontId="8" fillId="4" borderId="0" xfId="0" applyFont="1" applyFill="1"/>
    <xf numFmtId="0" fontId="5" fillId="4" borderId="1" xfId="0" applyFont="1" applyFill="1" applyBorder="1" applyAlignment="1">
      <alignment horizontal="left" vertical="center" wrapText="1"/>
    </xf>
    <xf numFmtId="43" fontId="5" fillId="4" borderId="1" xfId="1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9" fillId="4" borderId="0" xfId="0" applyFont="1" applyFill="1"/>
    <xf numFmtId="49" fontId="5" fillId="4" borderId="1" xfId="0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49" fontId="10" fillId="4" borderId="1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49" fontId="5" fillId="4" borderId="4" xfId="0" applyNumberFormat="1" applyFont="1" applyFill="1" applyBorder="1" applyAlignment="1">
      <alignment horizontal="left" vertical="center"/>
    </xf>
    <xf numFmtId="49" fontId="5" fillId="4" borderId="5" xfId="0" applyNumberFormat="1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" fillId="4" borderId="0" xfId="0" applyFont="1" applyFill="1"/>
    <xf numFmtId="0" fontId="9" fillId="4" borderId="0" xfId="0" applyFont="1" applyFill="1" applyAlignment="1">
      <alignment vertical="center"/>
    </xf>
    <xf numFmtId="43" fontId="0" fillId="4" borderId="0" xfId="0" applyNumberFormat="1" applyFill="1"/>
    <xf numFmtId="49" fontId="7" fillId="4" borderId="4" xfId="0" applyNumberFormat="1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left" vertical="center" wrapText="1"/>
    </xf>
    <xf numFmtId="49" fontId="5" fillId="4" borderId="4" xfId="0" applyNumberFormat="1" applyFont="1" applyFill="1" applyBorder="1" applyAlignment="1">
      <alignment horizontal="left" vertical="center" wrapText="1"/>
    </xf>
    <xf numFmtId="49" fontId="5" fillId="4" borderId="5" xfId="0" applyNumberFormat="1" applyFont="1" applyFill="1" applyBorder="1" applyAlignment="1">
      <alignment horizontal="left" vertical="center" wrapText="1"/>
    </xf>
    <xf numFmtId="49" fontId="5" fillId="4" borderId="4" xfId="0" applyNumberFormat="1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/>
    </xf>
    <xf numFmtId="43" fontId="5" fillId="4" borderId="1" xfId="1" applyNumberFormat="1" applyFont="1" applyFill="1" applyBorder="1" applyAlignment="1">
      <alignment horizontal="left" vertical="center"/>
    </xf>
    <xf numFmtId="0" fontId="9" fillId="4" borderId="0" xfId="0" applyFont="1" applyFill="1" applyAlignment="1">
      <alignment horizontal="left"/>
    </xf>
    <xf numFmtId="49" fontId="10" fillId="4" borderId="1" xfId="0" applyNumberFormat="1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49" fontId="3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vertical="center"/>
    </xf>
    <xf numFmtId="43" fontId="3" fillId="4" borderId="0" xfId="0" applyNumberFormat="1" applyFont="1" applyFill="1" applyAlignment="1">
      <alignment vertical="center"/>
    </xf>
    <xf numFmtId="43" fontId="3" fillId="4" borderId="0" xfId="0" applyNumberFormat="1" applyFont="1" applyFill="1" applyAlignment="1">
      <alignment horizontal="right" vertical="center"/>
    </xf>
    <xf numFmtId="43" fontId="3" fillId="4" borderId="0" xfId="0" applyNumberFormat="1" applyFont="1" applyFill="1"/>
    <xf numFmtId="4" fontId="13" fillId="4" borderId="0" xfId="4" applyNumberFormat="1" applyFill="1" applyBorder="1" applyProtection="1">
      <alignment horizontal="right" vertical="top" shrinkToFit="1"/>
    </xf>
    <xf numFmtId="43" fontId="3" fillId="4" borderId="0" xfId="0" applyNumberFormat="1" applyFont="1" applyFill="1" applyBorder="1" applyAlignment="1">
      <alignment horizontal="right" vertical="center"/>
    </xf>
    <xf numFmtId="0" fontId="14" fillId="4" borderId="0" xfId="0" applyFont="1" applyFill="1"/>
    <xf numFmtId="43" fontId="14" fillId="4" borderId="0" xfId="0" applyNumberFormat="1" applyFont="1" applyFill="1"/>
    <xf numFmtId="0" fontId="3" fillId="4" borderId="0" xfId="0" applyFont="1" applyFill="1" applyAlignment="1">
      <alignment horizontal="left" vertical="center"/>
    </xf>
    <xf numFmtId="43" fontId="18" fillId="4" borderId="0" xfId="3" applyNumberFormat="1" applyFont="1" applyFill="1" applyBorder="1" applyAlignment="1">
      <alignment horizontal="right" vertical="center" shrinkToFit="1"/>
    </xf>
    <xf numFmtId="43" fontId="18" fillId="4" borderId="0" xfId="0" applyNumberFormat="1" applyFont="1" applyFill="1"/>
  </cellXfs>
  <cellStyles count="16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96;&#1041;&#1102;&#1088;&#1086;/&#1059;&#1087;&#1088;&#1072;&#1074;&#1083;&#1077;&#1085;&#1080;&#1077;%20&#1092;&#1080;&#1085;&#1072;&#1085;&#1089;&#1086;&#1074;/&#1057;&#1099;&#1088;&#1086;&#1074;&#1072;&#1090;&#1089;&#1082;&#1072;&#1103;/&#1055;&#1088;&#1080;&#1083;&#1086;&#1078;&#1077;&#1085;&#1080;&#11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. прогр"/>
      <sheetName val="11.1 прогр"/>
      <sheetName val="12. капстрой"/>
      <sheetName val="свод 2018"/>
      <sheetName val="свод 2018-2020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20">
          <cell r="F520">
            <v>376758100</v>
          </cell>
          <cell r="G520">
            <v>376758100</v>
          </cell>
          <cell r="H520">
            <v>0</v>
          </cell>
          <cell r="I520">
            <v>0</v>
          </cell>
          <cell r="J520">
            <v>376758100</v>
          </cell>
          <cell r="K520">
            <v>376758100</v>
          </cell>
        </row>
        <row r="755">
          <cell r="F755">
            <v>6180100</v>
          </cell>
          <cell r="G755">
            <v>0</v>
          </cell>
          <cell r="H755">
            <v>247204</v>
          </cell>
          <cell r="I755">
            <v>0</v>
          </cell>
          <cell r="J755">
            <v>6427304</v>
          </cell>
          <cell r="K755">
            <v>0</v>
          </cell>
        </row>
      </sheetData>
      <sheetData sheetId="11"/>
      <sheetData sheetId="12">
        <row r="27">
          <cell r="G27">
            <v>400000</v>
          </cell>
          <cell r="H27">
            <v>0</v>
          </cell>
          <cell r="I27">
            <v>0</v>
          </cell>
          <cell r="J27">
            <v>0</v>
          </cell>
          <cell r="K27">
            <v>400000</v>
          </cell>
          <cell r="L27">
            <v>0</v>
          </cell>
        </row>
        <row r="31">
          <cell r="G31">
            <v>200000</v>
          </cell>
          <cell r="H31">
            <v>0</v>
          </cell>
          <cell r="I31">
            <v>0</v>
          </cell>
          <cell r="J31">
            <v>0</v>
          </cell>
          <cell r="K31">
            <v>200000</v>
          </cell>
          <cell r="L31">
            <v>0</v>
          </cell>
        </row>
        <row r="34">
          <cell r="G34">
            <v>850000</v>
          </cell>
          <cell r="H34">
            <v>0</v>
          </cell>
          <cell r="I34">
            <v>0</v>
          </cell>
          <cell r="J34">
            <v>0</v>
          </cell>
          <cell r="K34">
            <v>850000</v>
          </cell>
          <cell r="L34">
            <v>0</v>
          </cell>
        </row>
        <row r="58">
          <cell r="G58">
            <v>0</v>
          </cell>
          <cell r="H58">
            <v>0</v>
          </cell>
          <cell r="I58">
            <v>20253.689999999999</v>
          </cell>
          <cell r="J58">
            <v>0</v>
          </cell>
          <cell r="K58">
            <v>20253.689999999999</v>
          </cell>
          <cell r="L58">
            <v>0</v>
          </cell>
        </row>
        <row r="64">
          <cell r="G64">
            <v>990000</v>
          </cell>
          <cell r="H64">
            <v>0</v>
          </cell>
          <cell r="I64">
            <v>0</v>
          </cell>
          <cell r="J64">
            <v>0</v>
          </cell>
          <cell r="K64">
            <v>990000</v>
          </cell>
          <cell r="L64">
            <v>0</v>
          </cell>
        </row>
        <row r="67">
          <cell r="G67">
            <v>515000</v>
          </cell>
          <cell r="H67">
            <v>0</v>
          </cell>
          <cell r="I67">
            <v>0</v>
          </cell>
          <cell r="J67">
            <v>0</v>
          </cell>
          <cell r="K67">
            <v>515000</v>
          </cell>
          <cell r="L67">
            <v>0</v>
          </cell>
        </row>
        <row r="70">
          <cell r="G70">
            <v>130000</v>
          </cell>
          <cell r="H70">
            <v>0</v>
          </cell>
          <cell r="I70">
            <v>0</v>
          </cell>
          <cell r="J70">
            <v>0</v>
          </cell>
          <cell r="K70">
            <v>130000</v>
          </cell>
          <cell r="L70">
            <v>0</v>
          </cell>
        </row>
        <row r="73">
          <cell r="G73">
            <v>1354100</v>
          </cell>
          <cell r="H73">
            <v>0</v>
          </cell>
          <cell r="I73">
            <v>0</v>
          </cell>
          <cell r="J73">
            <v>0</v>
          </cell>
          <cell r="K73">
            <v>1354100</v>
          </cell>
          <cell r="L73">
            <v>0</v>
          </cell>
        </row>
        <row r="80">
          <cell r="G80">
            <v>1602644.17</v>
          </cell>
          <cell r="H80">
            <v>0</v>
          </cell>
          <cell r="I80">
            <v>0</v>
          </cell>
          <cell r="J80">
            <v>0</v>
          </cell>
          <cell r="K80">
            <v>1602644.17</v>
          </cell>
          <cell r="L80">
            <v>0</v>
          </cell>
        </row>
        <row r="87">
          <cell r="G87">
            <v>157000</v>
          </cell>
          <cell r="H87">
            <v>0</v>
          </cell>
          <cell r="I87">
            <v>0</v>
          </cell>
          <cell r="J87">
            <v>0</v>
          </cell>
          <cell r="K87">
            <v>157000</v>
          </cell>
          <cell r="L87">
            <v>0</v>
          </cell>
        </row>
        <row r="138">
          <cell r="G138">
            <v>600000</v>
          </cell>
          <cell r="H138">
            <v>0</v>
          </cell>
          <cell r="I138">
            <v>0</v>
          </cell>
          <cell r="J138">
            <v>0</v>
          </cell>
          <cell r="K138">
            <v>600000</v>
          </cell>
          <cell r="L138">
            <v>0</v>
          </cell>
        </row>
        <row r="141">
          <cell r="G141">
            <v>150000</v>
          </cell>
          <cell r="H141">
            <v>0</v>
          </cell>
          <cell r="I141">
            <v>0</v>
          </cell>
          <cell r="J141">
            <v>0</v>
          </cell>
          <cell r="K141">
            <v>150000</v>
          </cell>
          <cell r="L141">
            <v>0</v>
          </cell>
        </row>
        <row r="151">
          <cell r="G151">
            <v>8715.41</v>
          </cell>
          <cell r="H151">
            <v>8715.41</v>
          </cell>
          <cell r="I151">
            <v>0</v>
          </cell>
          <cell r="J151">
            <v>0</v>
          </cell>
          <cell r="K151">
            <v>8715.41</v>
          </cell>
          <cell r="L151">
            <v>8715.41</v>
          </cell>
        </row>
        <row r="153">
          <cell r="G153">
            <v>600</v>
          </cell>
          <cell r="H153">
            <v>0</v>
          </cell>
          <cell r="I153">
            <v>0</v>
          </cell>
          <cell r="J153">
            <v>0</v>
          </cell>
          <cell r="K153">
            <v>600</v>
          </cell>
          <cell r="L153">
            <v>0</v>
          </cell>
        </row>
        <row r="171">
          <cell r="G171">
            <v>60000</v>
          </cell>
          <cell r="H171">
            <v>0</v>
          </cell>
          <cell r="I171">
            <v>0</v>
          </cell>
          <cell r="J171">
            <v>0</v>
          </cell>
          <cell r="K171">
            <v>60000</v>
          </cell>
          <cell r="L171">
            <v>0</v>
          </cell>
        </row>
        <row r="174">
          <cell r="G174">
            <v>198000</v>
          </cell>
          <cell r="H174">
            <v>0</v>
          </cell>
          <cell r="I174">
            <v>0</v>
          </cell>
          <cell r="J174">
            <v>0</v>
          </cell>
          <cell r="K174">
            <v>198000</v>
          </cell>
          <cell r="L174">
            <v>0</v>
          </cell>
        </row>
        <row r="179">
          <cell r="G179">
            <v>100000</v>
          </cell>
          <cell r="H179">
            <v>0</v>
          </cell>
          <cell r="I179">
            <v>0</v>
          </cell>
          <cell r="J179">
            <v>0</v>
          </cell>
          <cell r="K179">
            <v>100000</v>
          </cell>
          <cell r="L179">
            <v>0</v>
          </cell>
        </row>
        <row r="200">
          <cell r="G200">
            <v>39300000</v>
          </cell>
          <cell r="H200">
            <v>0</v>
          </cell>
          <cell r="I200">
            <v>120132.9</v>
          </cell>
          <cell r="J200">
            <v>0</v>
          </cell>
          <cell r="K200">
            <v>39420132.899999999</v>
          </cell>
          <cell r="L200">
            <v>0</v>
          </cell>
        </row>
        <row r="206">
          <cell r="G206">
            <v>48880000</v>
          </cell>
          <cell r="H206">
            <v>48880000</v>
          </cell>
          <cell r="I206">
            <v>0</v>
          </cell>
          <cell r="J206">
            <v>0</v>
          </cell>
          <cell r="K206">
            <v>48880000</v>
          </cell>
          <cell r="L206">
            <v>48880000</v>
          </cell>
        </row>
        <row r="208">
          <cell r="G208">
            <v>31120000</v>
          </cell>
          <cell r="H208">
            <v>0</v>
          </cell>
          <cell r="I208">
            <v>0</v>
          </cell>
          <cell r="J208">
            <v>0</v>
          </cell>
          <cell r="K208">
            <v>31120000</v>
          </cell>
          <cell r="L208">
            <v>0</v>
          </cell>
        </row>
        <row r="214">
          <cell r="G214">
            <v>500000</v>
          </cell>
          <cell r="H214">
            <v>0</v>
          </cell>
          <cell r="I214">
            <v>0</v>
          </cell>
          <cell r="J214">
            <v>0</v>
          </cell>
          <cell r="K214">
            <v>500000</v>
          </cell>
          <cell r="L214">
            <v>0</v>
          </cell>
        </row>
        <row r="219">
          <cell r="G219">
            <v>300000</v>
          </cell>
          <cell r="H219">
            <v>0</v>
          </cell>
          <cell r="I219">
            <v>0</v>
          </cell>
          <cell r="J219">
            <v>0</v>
          </cell>
          <cell r="K219">
            <v>300000</v>
          </cell>
          <cell r="L219">
            <v>0</v>
          </cell>
        </row>
        <row r="227">
          <cell r="G227">
            <v>1484000</v>
          </cell>
          <cell r="H227">
            <v>0</v>
          </cell>
          <cell r="I227">
            <v>0</v>
          </cell>
          <cell r="J227">
            <v>0</v>
          </cell>
          <cell r="K227">
            <v>1484000</v>
          </cell>
          <cell r="L227">
            <v>0</v>
          </cell>
        </row>
        <row r="244">
          <cell r="G244">
            <v>100000</v>
          </cell>
          <cell r="H244">
            <v>0</v>
          </cell>
          <cell r="I244">
            <v>0</v>
          </cell>
          <cell r="J244">
            <v>0</v>
          </cell>
          <cell r="K244">
            <v>100000</v>
          </cell>
          <cell r="L244">
            <v>0</v>
          </cell>
        </row>
        <row r="246">
          <cell r="G246">
            <v>68000</v>
          </cell>
          <cell r="H246">
            <v>0</v>
          </cell>
          <cell r="I246">
            <v>0</v>
          </cell>
          <cell r="J246">
            <v>0</v>
          </cell>
          <cell r="K246">
            <v>68000</v>
          </cell>
          <cell r="L246">
            <v>0</v>
          </cell>
        </row>
        <row r="250">
          <cell r="G250">
            <v>200000</v>
          </cell>
          <cell r="H250">
            <v>0</v>
          </cell>
          <cell r="I250">
            <v>0</v>
          </cell>
          <cell r="J250">
            <v>0</v>
          </cell>
          <cell r="K250">
            <v>200000</v>
          </cell>
          <cell r="L250">
            <v>0</v>
          </cell>
        </row>
        <row r="258">
          <cell r="G258">
            <v>200700</v>
          </cell>
          <cell r="H258">
            <v>0</v>
          </cell>
          <cell r="I258">
            <v>0</v>
          </cell>
          <cell r="J258">
            <v>0</v>
          </cell>
          <cell r="K258">
            <v>200700</v>
          </cell>
          <cell r="L258">
            <v>0</v>
          </cell>
        </row>
        <row r="260">
          <cell r="G260">
            <v>238040</v>
          </cell>
          <cell r="H260">
            <v>0</v>
          </cell>
          <cell r="I260">
            <v>0</v>
          </cell>
          <cell r="J260">
            <v>0</v>
          </cell>
          <cell r="K260">
            <v>238040</v>
          </cell>
          <cell r="L260">
            <v>0</v>
          </cell>
        </row>
        <row r="262">
          <cell r="G262">
            <v>361600</v>
          </cell>
          <cell r="H262">
            <v>0</v>
          </cell>
          <cell r="I262">
            <v>0</v>
          </cell>
          <cell r="J262">
            <v>0</v>
          </cell>
          <cell r="K262">
            <v>361600</v>
          </cell>
          <cell r="L262">
            <v>0</v>
          </cell>
        </row>
        <row r="264">
          <cell r="G264">
            <v>35400</v>
          </cell>
          <cell r="H264">
            <v>0</v>
          </cell>
          <cell r="K264">
            <v>35400</v>
          </cell>
          <cell r="L264">
            <v>0</v>
          </cell>
        </row>
        <row r="292">
          <cell r="G292">
            <v>1700000</v>
          </cell>
          <cell r="H292">
            <v>0</v>
          </cell>
          <cell r="I292">
            <v>0</v>
          </cell>
          <cell r="J292">
            <v>0</v>
          </cell>
          <cell r="K292">
            <v>1700000</v>
          </cell>
          <cell r="L292">
            <v>0</v>
          </cell>
        </row>
        <row r="316">
          <cell r="G316">
            <v>473000</v>
          </cell>
          <cell r="H316">
            <v>0</v>
          </cell>
          <cell r="I316">
            <v>0</v>
          </cell>
          <cell r="J316">
            <v>0</v>
          </cell>
          <cell r="K316">
            <v>473000</v>
          </cell>
          <cell r="L316">
            <v>0</v>
          </cell>
        </row>
        <row r="320">
          <cell r="G320">
            <v>250000</v>
          </cell>
          <cell r="H320">
            <v>0</v>
          </cell>
          <cell r="I320">
            <v>0</v>
          </cell>
          <cell r="J320">
            <v>0</v>
          </cell>
          <cell r="K320">
            <v>250000</v>
          </cell>
          <cell r="L320">
            <v>0</v>
          </cell>
        </row>
        <row r="325">
          <cell r="G325">
            <v>11360883.529999999</v>
          </cell>
          <cell r="H325">
            <v>0</v>
          </cell>
          <cell r="I325">
            <v>6097872.4299999997</v>
          </cell>
          <cell r="J325">
            <v>0</v>
          </cell>
          <cell r="K325">
            <v>17458755.960000001</v>
          </cell>
          <cell r="L325">
            <v>0</v>
          </cell>
        </row>
        <row r="339">
          <cell r="G339">
            <v>400000</v>
          </cell>
          <cell r="H339">
            <v>0</v>
          </cell>
          <cell r="I339">
            <v>-20253.689999999999</v>
          </cell>
          <cell r="J339">
            <v>0</v>
          </cell>
          <cell r="K339">
            <v>379746.31</v>
          </cell>
          <cell r="L339">
            <v>0</v>
          </cell>
        </row>
        <row r="344">
          <cell r="G344">
            <v>515600</v>
          </cell>
          <cell r="H344">
            <v>0</v>
          </cell>
          <cell r="I344">
            <v>0</v>
          </cell>
          <cell r="J344">
            <v>0</v>
          </cell>
          <cell r="K344">
            <v>515600</v>
          </cell>
          <cell r="L344">
            <v>0</v>
          </cell>
        </row>
        <row r="347">
          <cell r="G347">
            <v>29500</v>
          </cell>
          <cell r="H347">
            <v>0</v>
          </cell>
          <cell r="I347">
            <v>0</v>
          </cell>
          <cell r="J347">
            <v>0</v>
          </cell>
          <cell r="K347">
            <v>29500</v>
          </cell>
          <cell r="L347">
            <v>0</v>
          </cell>
        </row>
        <row r="350">
          <cell r="G350">
            <v>42000</v>
          </cell>
          <cell r="H350">
            <v>0</v>
          </cell>
          <cell r="I350">
            <v>0</v>
          </cell>
          <cell r="J350">
            <v>0</v>
          </cell>
          <cell r="K350">
            <v>42000</v>
          </cell>
          <cell r="L350">
            <v>0</v>
          </cell>
        </row>
        <row r="353">
          <cell r="G353">
            <v>83000</v>
          </cell>
          <cell r="H353">
            <v>0</v>
          </cell>
          <cell r="I353">
            <v>0</v>
          </cell>
          <cell r="J353">
            <v>0</v>
          </cell>
          <cell r="K353">
            <v>83000</v>
          </cell>
          <cell r="L353">
            <v>0</v>
          </cell>
        </row>
        <row r="357">
          <cell r="G357">
            <v>186132.67</v>
          </cell>
          <cell r="H357">
            <v>0</v>
          </cell>
          <cell r="I357">
            <v>0</v>
          </cell>
          <cell r="J357">
            <v>0</v>
          </cell>
          <cell r="K357">
            <v>186132.67</v>
          </cell>
          <cell r="L357">
            <v>0</v>
          </cell>
        </row>
        <row r="372">
          <cell r="G372">
            <v>23671250</v>
          </cell>
          <cell r="H372">
            <v>0</v>
          </cell>
          <cell r="I372">
            <v>-4880000</v>
          </cell>
          <cell r="J372">
            <v>0</v>
          </cell>
          <cell r="K372">
            <v>18791250</v>
          </cell>
          <cell r="L372">
            <v>0</v>
          </cell>
        </row>
        <row r="380">
          <cell r="G380">
            <v>204000</v>
          </cell>
          <cell r="H380">
            <v>0</v>
          </cell>
          <cell r="I380">
            <v>0</v>
          </cell>
          <cell r="J380">
            <v>0</v>
          </cell>
          <cell r="K380">
            <v>204000</v>
          </cell>
          <cell r="L380">
            <v>0</v>
          </cell>
        </row>
        <row r="385">
          <cell r="G385">
            <v>100000</v>
          </cell>
          <cell r="K385">
            <v>100000</v>
          </cell>
          <cell r="L385">
            <v>0</v>
          </cell>
        </row>
        <row r="401">
          <cell r="G401">
            <v>150000</v>
          </cell>
          <cell r="H401">
            <v>0</v>
          </cell>
          <cell r="I401">
            <v>0</v>
          </cell>
          <cell r="J401">
            <v>0</v>
          </cell>
          <cell r="K401">
            <v>150000</v>
          </cell>
          <cell r="L401">
            <v>0</v>
          </cell>
        </row>
        <row r="405">
          <cell r="G405">
            <v>161900.31</v>
          </cell>
          <cell r="H405">
            <v>0</v>
          </cell>
          <cell r="I405">
            <v>0</v>
          </cell>
          <cell r="J405">
            <v>0</v>
          </cell>
          <cell r="K405">
            <v>161900.31</v>
          </cell>
          <cell r="L405">
            <v>0</v>
          </cell>
        </row>
        <row r="413">
          <cell r="G413">
            <v>336224.88</v>
          </cell>
          <cell r="H413">
            <v>336224.88</v>
          </cell>
          <cell r="I413">
            <v>0</v>
          </cell>
          <cell r="J413">
            <v>0</v>
          </cell>
          <cell r="K413">
            <v>336224.88</v>
          </cell>
          <cell r="L413">
            <v>336224.88</v>
          </cell>
        </row>
        <row r="421">
          <cell r="I421">
            <v>659683.16</v>
          </cell>
          <cell r="J421">
            <v>659683.16</v>
          </cell>
          <cell r="K421">
            <v>659683.16</v>
          </cell>
          <cell r="L421">
            <v>659683.16</v>
          </cell>
        </row>
        <row r="423">
          <cell r="I423">
            <v>420100</v>
          </cell>
          <cell r="K423">
            <v>420100</v>
          </cell>
          <cell r="L423">
            <v>0</v>
          </cell>
        </row>
        <row r="427">
          <cell r="G427">
            <v>10000000</v>
          </cell>
          <cell r="H427">
            <v>0</v>
          </cell>
          <cell r="I427">
            <v>0</v>
          </cell>
          <cell r="J427">
            <v>0</v>
          </cell>
          <cell r="K427">
            <v>10000000</v>
          </cell>
          <cell r="L427">
            <v>0</v>
          </cell>
        </row>
        <row r="429">
          <cell r="G429">
            <v>734358</v>
          </cell>
          <cell r="H429">
            <v>734358</v>
          </cell>
          <cell r="I429">
            <v>0</v>
          </cell>
          <cell r="J429">
            <v>0</v>
          </cell>
          <cell r="K429">
            <v>734358</v>
          </cell>
          <cell r="L429">
            <v>734358</v>
          </cell>
        </row>
        <row r="433">
          <cell r="G433">
            <v>320036738.30000001</v>
          </cell>
          <cell r="H433">
            <v>0</v>
          </cell>
          <cell r="I433">
            <v>-357670</v>
          </cell>
          <cell r="J433">
            <v>0</v>
          </cell>
          <cell r="K433">
            <v>319679068.30000001</v>
          </cell>
          <cell r="L433">
            <v>0</v>
          </cell>
        </row>
        <row r="435">
          <cell r="G435">
            <v>109867</v>
          </cell>
          <cell r="H435">
            <v>0</v>
          </cell>
          <cell r="I435">
            <v>357670</v>
          </cell>
          <cell r="J435">
            <v>0</v>
          </cell>
          <cell r="K435">
            <v>467537</v>
          </cell>
          <cell r="L435">
            <v>0</v>
          </cell>
        </row>
        <row r="438">
          <cell r="G438">
            <v>110000</v>
          </cell>
          <cell r="H438">
            <v>0</v>
          </cell>
          <cell r="I438">
            <v>0</v>
          </cell>
          <cell r="J438">
            <v>0</v>
          </cell>
          <cell r="K438">
            <v>110000</v>
          </cell>
          <cell r="L438">
            <v>0</v>
          </cell>
        </row>
        <row r="442">
          <cell r="I442">
            <v>79033.67</v>
          </cell>
          <cell r="K442">
            <v>79033.67</v>
          </cell>
          <cell r="L442">
            <v>0</v>
          </cell>
        </row>
        <row r="451">
          <cell r="G451">
            <v>5000000</v>
          </cell>
          <cell r="H451">
            <v>0</v>
          </cell>
          <cell r="I451">
            <v>0</v>
          </cell>
          <cell r="J451">
            <v>0</v>
          </cell>
          <cell r="K451">
            <v>5000000</v>
          </cell>
          <cell r="L451">
            <v>0</v>
          </cell>
        </row>
        <row r="455">
          <cell r="G455">
            <v>426135500</v>
          </cell>
          <cell r="H455">
            <v>426135500</v>
          </cell>
          <cell r="I455">
            <v>0</v>
          </cell>
          <cell r="J455">
            <v>0</v>
          </cell>
          <cell r="K455">
            <v>426135500</v>
          </cell>
          <cell r="L455">
            <v>426135500</v>
          </cell>
        </row>
        <row r="457">
          <cell r="G457">
            <v>107615408.83</v>
          </cell>
          <cell r="H457">
            <v>0</v>
          </cell>
          <cell r="I457">
            <v>0</v>
          </cell>
          <cell r="J457">
            <v>0</v>
          </cell>
          <cell r="K457">
            <v>107615408.83</v>
          </cell>
          <cell r="L457">
            <v>0</v>
          </cell>
        </row>
        <row r="463">
          <cell r="G463">
            <v>750000</v>
          </cell>
          <cell r="H463">
            <v>0</v>
          </cell>
          <cell r="I463">
            <v>0</v>
          </cell>
          <cell r="J463">
            <v>0</v>
          </cell>
          <cell r="K463">
            <v>750000</v>
          </cell>
          <cell r="L463">
            <v>0</v>
          </cell>
        </row>
        <row r="468">
          <cell r="G468">
            <v>50000</v>
          </cell>
          <cell r="H468">
            <v>0</v>
          </cell>
          <cell r="I468">
            <v>0</v>
          </cell>
          <cell r="J468">
            <v>0</v>
          </cell>
          <cell r="K468">
            <v>50000</v>
          </cell>
          <cell r="L468">
            <v>0</v>
          </cell>
        </row>
        <row r="470">
          <cell r="G470">
            <v>340000</v>
          </cell>
          <cell r="H470">
            <v>0</v>
          </cell>
          <cell r="I470">
            <v>0</v>
          </cell>
          <cell r="J470">
            <v>0</v>
          </cell>
          <cell r="K470">
            <v>340000</v>
          </cell>
          <cell r="L470">
            <v>0</v>
          </cell>
        </row>
        <row r="473">
          <cell r="G473">
            <v>915435.25</v>
          </cell>
          <cell r="K473">
            <v>915435.25</v>
          </cell>
          <cell r="L473">
            <v>0</v>
          </cell>
        </row>
        <row r="475">
          <cell r="I475">
            <v>2353303.9700000002</v>
          </cell>
          <cell r="J475">
            <v>2353303.9700000002</v>
          </cell>
          <cell r="K475">
            <v>2353303.9700000002</v>
          </cell>
          <cell r="L475">
            <v>2353303.9700000002</v>
          </cell>
        </row>
        <row r="478">
          <cell r="G478">
            <v>1756000</v>
          </cell>
          <cell r="H478">
            <v>1756000</v>
          </cell>
          <cell r="I478">
            <v>0</v>
          </cell>
          <cell r="J478">
            <v>0</v>
          </cell>
          <cell r="K478">
            <v>1756000</v>
          </cell>
          <cell r="L478">
            <v>1756000</v>
          </cell>
        </row>
        <row r="480">
          <cell r="G480">
            <v>20986900</v>
          </cell>
          <cell r="H480">
            <v>20986900</v>
          </cell>
          <cell r="I480">
            <v>0</v>
          </cell>
          <cell r="J480">
            <v>0</v>
          </cell>
          <cell r="K480">
            <v>20986900</v>
          </cell>
          <cell r="L480">
            <v>20986900</v>
          </cell>
        </row>
        <row r="482">
          <cell r="G482">
            <v>4031351.42</v>
          </cell>
          <cell r="H482">
            <v>0</v>
          </cell>
          <cell r="I482">
            <v>0</v>
          </cell>
          <cell r="J482">
            <v>0</v>
          </cell>
          <cell r="K482">
            <v>4031351.42</v>
          </cell>
          <cell r="L482">
            <v>0</v>
          </cell>
        </row>
        <row r="489">
          <cell r="G489">
            <v>1400000</v>
          </cell>
          <cell r="I489">
            <v>0</v>
          </cell>
          <cell r="K489">
            <v>1400000</v>
          </cell>
          <cell r="L489">
            <v>0</v>
          </cell>
        </row>
        <row r="491">
          <cell r="G491">
            <v>136521207.38</v>
          </cell>
          <cell r="K491">
            <v>136521207.38</v>
          </cell>
          <cell r="L491">
            <v>0</v>
          </cell>
        </row>
        <row r="494">
          <cell r="G494">
            <v>479000</v>
          </cell>
          <cell r="I494">
            <v>0</v>
          </cell>
          <cell r="K494">
            <v>479000</v>
          </cell>
          <cell r="L494">
            <v>0</v>
          </cell>
        </row>
        <row r="499">
          <cell r="G499">
            <v>2033343</v>
          </cell>
          <cell r="H499">
            <v>2033343</v>
          </cell>
          <cell r="I499">
            <v>0</v>
          </cell>
          <cell r="J499">
            <v>0</v>
          </cell>
          <cell r="K499">
            <v>2033343</v>
          </cell>
          <cell r="L499">
            <v>2033343</v>
          </cell>
        </row>
        <row r="501">
          <cell r="G501">
            <v>779000</v>
          </cell>
          <cell r="H501">
            <v>0</v>
          </cell>
          <cell r="I501">
            <v>0</v>
          </cell>
          <cell r="J501">
            <v>0</v>
          </cell>
          <cell r="K501">
            <v>779000</v>
          </cell>
          <cell r="L501">
            <v>0</v>
          </cell>
        </row>
        <row r="503">
          <cell r="G503">
            <v>4970000</v>
          </cell>
          <cell r="H503">
            <v>0</v>
          </cell>
          <cell r="I503">
            <v>0</v>
          </cell>
          <cell r="J503">
            <v>0</v>
          </cell>
          <cell r="K503">
            <v>4970000</v>
          </cell>
          <cell r="L503">
            <v>0</v>
          </cell>
        </row>
        <row r="505">
          <cell r="G505">
            <v>180000</v>
          </cell>
          <cell r="H505">
            <v>0</v>
          </cell>
          <cell r="I505">
            <v>0</v>
          </cell>
          <cell r="J505">
            <v>0</v>
          </cell>
          <cell r="K505">
            <v>180000</v>
          </cell>
          <cell r="L505">
            <v>0</v>
          </cell>
        </row>
        <row r="510">
          <cell r="G510">
            <v>1395178.4</v>
          </cell>
          <cell r="H510">
            <v>0</v>
          </cell>
          <cell r="I510">
            <v>0</v>
          </cell>
          <cell r="J510">
            <v>0</v>
          </cell>
          <cell r="K510">
            <v>1395178.4</v>
          </cell>
          <cell r="L510">
            <v>0</v>
          </cell>
        </row>
        <row r="518">
          <cell r="G518">
            <v>290000</v>
          </cell>
          <cell r="H518">
            <v>0</v>
          </cell>
          <cell r="I518">
            <v>0</v>
          </cell>
          <cell r="J518">
            <v>0</v>
          </cell>
          <cell r="K518">
            <v>290000</v>
          </cell>
          <cell r="L518">
            <v>0</v>
          </cell>
        </row>
        <row r="520">
          <cell r="G520">
            <v>24300</v>
          </cell>
          <cell r="H520">
            <v>0</v>
          </cell>
          <cell r="I520">
            <v>0</v>
          </cell>
          <cell r="J520">
            <v>0</v>
          </cell>
          <cell r="K520">
            <v>24300</v>
          </cell>
          <cell r="L520">
            <v>0</v>
          </cell>
        </row>
        <row r="522">
          <cell r="G522">
            <v>2600000</v>
          </cell>
          <cell r="H522">
            <v>0</v>
          </cell>
          <cell r="I522">
            <v>0</v>
          </cell>
          <cell r="J522">
            <v>0</v>
          </cell>
          <cell r="K522">
            <v>2600000</v>
          </cell>
          <cell r="L522">
            <v>0</v>
          </cell>
        </row>
        <row r="524">
          <cell r="G524">
            <v>1200000</v>
          </cell>
          <cell r="H524">
            <v>0</v>
          </cell>
          <cell r="I524">
            <v>0</v>
          </cell>
          <cell r="J524">
            <v>0</v>
          </cell>
          <cell r="K524">
            <v>1200000</v>
          </cell>
          <cell r="L524">
            <v>0</v>
          </cell>
        </row>
        <row r="526">
          <cell r="G526">
            <v>75700</v>
          </cell>
          <cell r="H526">
            <v>0</v>
          </cell>
          <cell r="I526">
            <v>0</v>
          </cell>
          <cell r="J526">
            <v>0</v>
          </cell>
          <cell r="K526">
            <v>75700</v>
          </cell>
          <cell r="L526">
            <v>0</v>
          </cell>
        </row>
        <row r="531">
          <cell r="G531">
            <v>1200000</v>
          </cell>
          <cell r="H531">
            <v>0</v>
          </cell>
          <cell r="I531">
            <v>0</v>
          </cell>
          <cell r="J531">
            <v>0</v>
          </cell>
          <cell r="K531">
            <v>1200000</v>
          </cell>
          <cell r="L531">
            <v>0</v>
          </cell>
        </row>
        <row r="533">
          <cell r="G533">
            <v>40007687.600000001</v>
          </cell>
          <cell r="H533">
            <v>0</v>
          </cell>
          <cell r="I533">
            <v>0</v>
          </cell>
          <cell r="J533">
            <v>0</v>
          </cell>
          <cell r="K533">
            <v>40007687.600000001</v>
          </cell>
          <cell r="L533">
            <v>0</v>
          </cell>
        </row>
        <row r="535">
          <cell r="G535">
            <v>20087604.010000002</v>
          </cell>
          <cell r="H535">
            <v>0</v>
          </cell>
          <cell r="I535">
            <v>0</v>
          </cell>
          <cell r="J535">
            <v>0</v>
          </cell>
          <cell r="K535">
            <v>20087604.010000002</v>
          </cell>
          <cell r="L535">
            <v>0</v>
          </cell>
        </row>
        <row r="537">
          <cell r="G537">
            <v>16550151.18</v>
          </cell>
          <cell r="H537">
            <v>0</v>
          </cell>
          <cell r="I537">
            <v>0</v>
          </cell>
          <cell r="J537">
            <v>0</v>
          </cell>
          <cell r="K537">
            <v>16550151.18</v>
          </cell>
          <cell r="L537">
            <v>0</v>
          </cell>
        </row>
        <row r="541">
          <cell r="G541">
            <v>580000</v>
          </cell>
          <cell r="H541">
            <v>0</v>
          </cell>
          <cell r="I541">
            <v>0</v>
          </cell>
          <cell r="J541">
            <v>0</v>
          </cell>
          <cell r="K541">
            <v>580000</v>
          </cell>
          <cell r="L541">
            <v>0</v>
          </cell>
        </row>
        <row r="543">
          <cell r="G543">
            <v>32084541.280000001</v>
          </cell>
          <cell r="H543">
            <v>0</v>
          </cell>
          <cell r="I543">
            <v>0</v>
          </cell>
          <cell r="J543">
            <v>0</v>
          </cell>
          <cell r="K543">
            <v>32084541.280000001</v>
          </cell>
          <cell r="L543">
            <v>0</v>
          </cell>
        </row>
        <row r="550">
          <cell r="G550">
            <v>2261500</v>
          </cell>
          <cell r="H550">
            <v>2261500</v>
          </cell>
          <cell r="I550">
            <v>0</v>
          </cell>
          <cell r="J550">
            <v>0</v>
          </cell>
          <cell r="K550">
            <v>2261500</v>
          </cell>
          <cell r="L550">
            <v>2261500</v>
          </cell>
        </row>
        <row r="552">
          <cell r="G552">
            <v>41300</v>
          </cell>
          <cell r="H552">
            <v>41300</v>
          </cell>
          <cell r="I552">
            <v>0</v>
          </cell>
          <cell r="J552">
            <v>0</v>
          </cell>
          <cell r="K552">
            <v>41300</v>
          </cell>
          <cell r="L552">
            <v>41300</v>
          </cell>
        </row>
        <row r="554">
          <cell r="G554">
            <v>732700</v>
          </cell>
          <cell r="H554">
            <v>732700</v>
          </cell>
          <cell r="I554">
            <v>0</v>
          </cell>
          <cell r="J554">
            <v>0</v>
          </cell>
          <cell r="K554">
            <v>732700</v>
          </cell>
          <cell r="L554">
            <v>732700</v>
          </cell>
        </row>
        <row r="560">
          <cell r="G560">
            <v>566000</v>
          </cell>
          <cell r="H560">
            <v>566000</v>
          </cell>
          <cell r="I560">
            <v>0</v>
          </cell>
          <cell r="J560">
            <v>0</v>
          </cell>
          <cell r="K560">
            <v>566000</v>
          </cell>
          <cell r="L560">
            <v>566000</v>
          </cell>
        </row>
        <row r="563">
          <cell r="G563">
            <v>22641100</v>
          </cell>
          <cell r="H563">
            <v>22641100</v>
          </cell>
          <cell r="I563">
            <v>0</v>
          </cell>
          <cell r="J563">
            <v>0</v>
          </cell>
          <cell r="K563">
            <v>22641100</v>
          </cell>
          <cell r="L563">
            <v>22641100</v>
          </cell>
        </row>
        <row r="567">
          <cell r="G567">
            <v>26694500</v>
          </cell>
          <cell r="H567">
            <v>26694500</v>
          </cell>
          <cell r="I567">
            <v>0</v>
          </cell>
          <cell r="J567">
            <v>0</v>
          </cell>
          <cell r="K567">
            <v>26694500</v>
          </cell>
          <cell r="L567">
            <v>26694500</v>
          </cell>
        </row>
        <row r="570">
          <cell r="G570">
            <v>39300</v>
          </cell>
          <cell r="H570">
            <v>39300</v>
          </cell>
          <cell r="I570">
            <v>0</v>
          </cell>
          <cell r="J570">
            <v>0</v>
          </cell>
          <cell r="K570">
            <v>39300</v>
          </cell>
          <cell r="L570">
            <v>39300</v>
          </cell>
        </row>
        <row r="573">
          <cell r="G573">
            <v>6307000</v>
          </cell>
          <cell r="H573">
            <v>6307000</v>
          </cell>
          <cell r="I573">
            <v>0</v>
          </cell>
          <cell r="J573">
            <v>0</v>
          </cell>
          <cell r="K573">
            <v>6307000</v>
          </cell>
          <cell r="L573">
            <v>6307000</v>
          </cell>
        </row>
        <row r="582">
          <cell r="G582">
            <v>559000</v>
          </cell>
          <cell r="H582">
            <v>0</v>
          </cell>
          <cell r="I582">
            <v>0</v>
          </cell>
          <cell r="J582">
            <v>0</v>
          </cell>
          <cell r="K582">
            <v>559000</v>
          </cell>
          <cell r="L582">
            <v>0</v>
          </cell>
        </row>
        <row r="584">
          <cell r="G584">
            <v>420100</v>
          </cell>
          <cell r="H584">
            <v>0</v>
          </cell>
          <cell r="I584">
            <v>-420100</v>
          </cell>
          <cell r="J584">
            <v>0</v>
          </cell>
          <cell r="K584">
            <v>0</v>
          </cell>
          <cell r="L584">
            <v>0</v>
          </cell>
        </row>
        <row r="592">
          <cell r="G592">
            <v>60000</v>
          </cell>
          <cell r="H592">
            <v>0</v>
          </cell>
          <cell r="I592">
            <v>0</v>
          </cell>
          <cell r="J592">
            <v>0</v>
          </cell>
          <cell r="K592">
            <v>60000</v>
          </cell>
          <cell r="L592">
            <v>0</v>
          </cell>
        </row>
        <row r="596">
          <cell r="G596">
            <v>70000</v>
          </cell>
          <cell r="H596">
            <v>0</v>
          </cell>
          <cell r="I596">
            <v>0</v>
          </cell>
          <cell r="J596">
            <v>0</v>
          </cell>
          <cell r="K596">
            <v>70000</v>
          </cell>
          <cell r="L596">
            <v>0</v>
          </cell>
        </row>
        <row r="616">
          <cell r="G616">
            <v>56000</v>
          </cell>
          <cell r="H616">
            <v>0</v>
          </cell>
          <cell r="I616">
            <v>0</v>
          </cell>
          <cell r="J616">
            <v>0</v>
          </cell>
          <cell r="K616">
            <v>56000</v>
          </cell>
          <cell r="L616">
            <v>0</v>
          </cell>
        </row>
        <row r="620">
          <cell r="G620">
            <v>77261.070000000007</v>
          </cell>
          <cell r="H620">
            <v>0</v>
          </cell>
          <cell r="I620">
            <v>0</v>
          </cell>
          <cell r="J620">
            <v>0</v>
          </cell>
          <cell r="K620">
            <v>77261.070000000007</v>
          </cell>
          <cell r="L620">
            <v>0</v>
          </cell>
        </row>
        <row r="628">
          <cell r="I628">
            <v>0</v>
          </cell>
          <cell r="J628">
            <v>0</v>
          </cell>
          <cell r="K628">
            <v>1820000</v>
          </cell>
          <cell r="L628">
            <v>0</v>
          </cell>
        </row>
        <row r="629">
          <cell r="G629">
            <v>1820000</v>
          </cell>
        </row>
        <row r="630">
          <cell r="I630">
            <v>0</v>
          </cell>
          <cell r="J630">
            <v>0</v>
          </cell>
          <cell r="K630">
            <v>1945117</v>
          </cell>
          <cell r="L630">
            <v>1945117</v>
          </cell>
        </row>
        <row r="631">
          <cell r="G631">
            <v>1945117</v>
          </cell>
          <cell r="H631">
            <v>1945117</v>
          </cell>
        </row>
        <row r="633">
          <cell r="G633">
            <v>98584311.370000005</v>
          </cell>
          <cell r="I633">
            <v>-1098600</v>
          </cell>
          <cell r="K633">
            <v>97485711.370000005</v>
          </cell>
          <cell r="L633">
            <v>0</v>
          </cell>
        </row>
        <row r="635">
          <cell r="G635">
            <v>139800</v>
          </cell>
          <cell r="I635">
            <v>1098600</v>
          </cell>
          <cell r="K635">
            <v>1238400</v>
          </cell>
          <cell r="L635">
            <v>0</v>
          </cell>
        </row>
        <row r="639">
          <cell r="G639">
            <v>1200000</v>
          </cell>
          <cell r="H639">
            <v>0</v>
          </cell>
          <cell r="I639">
            <v>0</v>
          </cell>
          <cell r="J639">
            <v>0</v>
          </cell>
          <cell r="K639">
            <v>1200000</v>
          </cell>
          <cell r="L639">
            <v>0</v>
          </cell>
        </row>
        <row r="645">
          <cell r="G645">
            <v>144000</v>
          </cell>
          <cell r="H645">
            <v>0</v>
          </cell>
          <cell r="I645">
            <v>0</v>
          </cell>
          <cell r="J645">
            <v>0</v>
          </cell>
          <cell r="K645">
            <v>144000</v>
          </cell>
          <cell r="L645">
            <v>0</v>
          </cell>
        </row>
        <row r="652">
          <cell r="G652">
            <v>1000000</v>
          </cell>
          <cell r="H652">
            <v>0</v>
          </cell>
          <cell r="I652">
            <v>0</v>
          </cell>
          <cell r="J652">
            <v>0</v>
          </cell>
          <cell r="K652">
            <v>1000000</v>
          </cell>
          <cell r="L652">
            <v>0</v>
          </cell>
        </row>
        <row r="654">
          <cell r="G654">
            <v>334468</v>
          </cell>
          <cell r="H654">
            <v>334468</v>
          </cell>
          <cell r="I654">
            <v>0</v>
          </cell>
          <cell r="J654">
            <v>0</v>
          </cell>
          <cell r="K654">
            <v>334468</v>
          </cell>
          <cell r="L654">
            <v>334468</v>
          </cell>
        </row>
        <row r="656">
          <cell r="G656">
            <v>68524400</v>
          </cell>
          <cell r="H656">
            <v>0</v>
          </cell>
          <cell r="I656">
            <v>-5180150</v>
          </cell>
          <cell r="J656">
            <v>0</v>
          </cell>
          <cell r="K656">
            <v>63344250</v>
          </cell>
          <cell r="L656">
            <v>0</v>
          </cell>
        </row>
        <row r="659">
          <cell r="G659">
            <v>550000</v>
          </cell>
          <cell r="I659">
            <v>250000</v>
          </cell>
          <cell r="K659">
            <v>800000</v>
          </cell>
          <cell r="L659">
            <v>0</v>
          </cell>
        </row>
        <row r="661">
          <cell r="G661">
            <v>24248.47</v>
          </cell>
          <cell r="H661">
            <v>24248.47</v>
          </cell>
          <cell r="K661">
            <v>24248.47</v>
          </cell>
          <cell r="L661">
            <v>24248.47</v>
          </cell>
        </row>
        <row r="662">
          <cell r="G662">
            <v>23700</v>
          </cell>
          <cell r="H662">
            <v>0</v>
          </cell>
          <cell r="I662">
            <v>189250</v>
          </cell>
          <cell r="J662">
            <v>0</v>
          </cell>
          <cell r="K662">
            <v>212950</v>
          </cell>
          <cell r="L662">
            <v>0</v>
          </cell>
        </row>
        <row r="671">
          <cell r="G671">
            <v>1170000</v>
          </cell>
          <cell r="H671">
            <v>0</v>
          </cell>
          <cell r="I671">
            <v>0</v>
          </cell>
          <cell r="J671">
            <v>0</v>
          </cell>
          <cell r="K671">
            <v>1170000</v>
          </cell>
          <cell r="L671">
            <v>0</v>
          </cell>
        </row>
        <row r="673">
          <cell r="G673">
            <v>594057</v>
          </cell>
          <cell r="H673">
            <v>594057</v>
          </cell>
          <cell r="I673">
            <v>0</v>
          </cell>
          <cell r="J673">
            <v>0</v>
          </cell>
          <cell r="K673">
            <v>594057</v>
          </cell>
          <cell r="L673">
            <v>594057</v>
          </cell>
        </row>
        <row r="675">
          <cell r="G675">
            <v>90142100</v>
          </cell>
          <cell r="H675">
            <v>0</v>
          </cell>
          <cell r="I675">
            <v>-3016813</v>
          </cell>
          <cell r="J675">
            <v>0</v>
          </cell>
          <cell r="K675">
            <v>87125287</v>
          </cell>
          <cell r="L675">
            <v>0</v>
          </cell>
        </row>
        <row r="678">
          <cell r="I678">
            <v>400000</v>
          </cell>
          <cell r="K678">
            <v>400000</v>
          </cell>
          <cell r="L678">
            <v>0</v>
          </cell>
        </row>
        <row r="679">
          <cell r="G679">
            <v>39800</v>
          </cell>
          <cell r="H679">
            <v>0</v>
          </cell>
          <cell r="I679">
            <v>338413</v>
          </cell>
          <cell r="J679">
            <v>0</v>
          </cell>
          <cell r="K679">
            <v>378213</v>
          </cell>
          <cell r="L679">
            <v>0</v>
          </cell>
        </row>
        <row r="685">
          <cell r="G685">
            <v>1200000</v>
          </cell>
          <cell r="K685">
            <v>1200000</v>
          </cell>
          <cell r="L685">
            <v>0</v>
          </cell>
        </row>
        <row r="688">
          <cell r="G688">
            <v>250000</v>
          </cell>
          <cell r="H688">
            <v>0</v>
          </cell>
          <cell r="I688">
            <v>0</v>
          </cell>
          <cell r="J688">
            <v>0</v>
          </cell>
          <cell r="K688">
            <v>250000</v>
          </cell>
          <cell r="L688">
            <v>0</v>
          </cell>
        </row>
        <row r="690">
          <cell r="G690">
            <v>15565800</v>
          </cell>
          <cell r="H690">
            <v>0</v>
          </cell>
          <cell r="I690">
            <v>-250600</v>
          </cell>
          <cell r="J690">
            <v>0</v>
          </cell>
          <cell r="K690">
            <v>15315200</v>
          </cell>
          <cell r="L690">
            <v>0</v>
          </cell>
        </row>
        <row r="701">
          <cell r="G701">
            <v>72000</v>
          </cell>
          <cell r="H701">
            <v>0</v>
          </cell>
          <cell r="I701">
            <v>0</v>
          </cell>
          <cell r="J701">
            <v>0</v>
          </cell>
          <cell r="K701">
            <v>72000</v>
          </cell>
          <cell r="L701">
            <v>0</v>
          </cell>
        </row>
        <row r="706">
          <cell r="G706">
            <v>9000</v>
          </cell>
          <cell r="K706">
            <v>9000</v>
          </cell>
          <cell r="L706">
            <v>0</v>
          </cell>
        </row>
        <row r="709">
          <cell r="G709">
            <v>350000</v>
          </cell>
          <cell r="H709">
            <v>0</v>
          </cell>
          <cell r="I709">
            <v>0</v>
          </cell>
          <cell r="J709">
            <v>0</v>
          </cell>
          <cell r="K709">
            <v>350000</v>
          </cell>
          <cell r="L709">
            <v>0</v>
          </cell>
        </row>
        <row r="711">
          <cell r="G711">
            <v>14884000</v>
          </cell>
          <cell r="H711">
            <v>0</v>
          </cell>
          <cell r="I711">
            <v>3373500</v>
          </cell>
          <cell r="J711">
            <v>0</v>
          </cell>
          <cell r="K711">
            <v>18257500</v>
          </cell>
          <cell r="L711">
            <v>0</v>
          </cell>
        </row>
        <row r="718">
          <cell r="G718">
            <v>430000</v>
          </cell>
          <cell r="K718">
            <v>430000</v>
          </cell>
          <cell r="L718">
            <v>0</v>
          </cell>
        </row>
        <row r="720">
          <cell r="G720">
            <v>36602800</v>
          </cell>
          <cell r="I720">
            <v>3616200</v>
          </cell>
          <cell r="K720">
            <v>40219000</v>
          </cell>
          <cell r="L720">
            <v>0</v>
          </cell>
        </row>
        <row r="728">
          <cell r="G728">
            <v>225500</v>
          </cell>
          <cell r="H728">
            <v>0</v>
          </cell>
          <cell r="I728">
            <v>0</v>
          </cell>
          <cell r="J728">
            <v>0</v>
          </cell>
          <cell r="K728">
            <v>225500</v>
          </cell>
          <cell r="L728">
            <v>0</v>
          </cell>
        </row>
        <row r="731">
          <cell r="G731">
            <v>310000</v>
          </cell>
          <cell r="K731">
            <v>310000</v>
          </cell>
          <cell r="L731">
            <v>0</v>
          </cell>
        </row>
        <row r="738">
          <cell r="G738">
            <v>124700</v>
          </cell>
          <cell r="H738">
            <v>0</v>
          </cell>
          <cell r="I738">
            <v>0</v>
          </cell>
          <cell r="J738">
            <v>0</v>
          </cell>
          <cell r="K738">
            <v>124700</v>
          </cell>
          <cell r="L738">
            <v>0</v>
          </cell>
        </row>
        <row r="742">
          <cell r="G742">
            <v>241900</v>
          </cell>
          <cell r="H742">
            <v>0</v>
          </cell>
          <cell r="I742">
            <v>0</v>
          </cell>
          <cell r="J742">
            <v>0</v>
          </cell>
          <cell r="K742">
            <v>241900</v>
          </cell>
          <cell r="L742">
            <v>0</v>
          </cell>
        </row>
        <row r="761">
          <cell r="G761">
            <v>386900</v>
          </cell>
          <cell r="I761">
            <v>0</v>
          </cell>
          <cell r="K761">
            <v>386900</v>
          </cell>
          <cell r="L761">
            <v>0</v>
          </cell>
        </row>
        <row r="763">
          <cell r="G763">
            <v>14401.14</v>
          </cell>
          <cell r="H763">
            <v>0</v>
          </cell>
          <cell r="I763">
            <v>0</v>
          </cell>
          <cell r="J763">
            <v>0</v>
          </cell>
          <cell r="K763">
            <v>14401.14</v>
          </cell>
          <cell r="L763">
            <v>0</v>
          </cell>
        </row>
        <row r="767">
          <cell r="G767">
            <v>235137</v>
          </cell>
          <cell r="H767">
            <v>0</v>
          </cell>
          <cell r="I767">
            <v>0</v>
          </cell>
          <cell r="J767">
            <v>0</v>
          </cell>
          <cell r="K767">
            <v>235137</v>
          </cell>
          <cell r="L767">
            <v>0</v>
          </cell>
        </row>
        <row r="776">
          <cell r="G776">
            <v>7306416</v>
          </cell>
          <cell r="H776">
            <v>7306416</v>
          </cell>
          <cell r="K776">
            <v>7306416</v>
          </cell>
          <cell r="L776">
            <v>7306416</v>
          </cell>
        </row>
        <row r="778">
          <cell r="G778">
            <v>18020</v>
          </cell>
          <cell r="H778">
            <v>18020</v>
          </cell>
          <cell r="K778">
            <v>18020</v>
          </cell>
          <cell r="L778">
            <v>18020</v>
          </cell>
        </row>
        <row r="788">
          <cell r="I788">
            <v>5368170</v>
          </cell>
          <cell r="J788">
            <v>5368170</v>
          </cell>
          <cell r="K788">
            <v>5368170</v>
          </cell>
          <cell r="L788">
            <v>5368170</v>
          </cell>
        </row>
        <row r="789">
          <cell r="G789">
            <v>500000</v>
          </cell>
          <cell r="H789">
            <v>0</v>
          </cell>
          <cell r="I789">
            <v>0</v>
          </cell>
          <cell r="J789">
            <v>0</v>
          </cell>
          <cell r="K789">
            <v>500000</v>
          </cell>
          <cell r="L789">
            <v>0</v>
          </cell>
        </row>
        <row r="792">
          <cell r="G792">
            <v>14100369</v>
          </cell>
          <cell r="H792">
            <v>0</v>
          </cell>
          <cell r="I792">
            <v>0</v>
          </cell>
          <cell r="J792">
            <v>0</v>
          </cell>
          <cell r="K792">
            <v>14100369</v>
          </cell>
          <cell r="L792">
            <v>0</v>
          </cell>
        </row>
        <row r="798">
          <cell r="G798">
            <v>3845000</v>
          </cell>
          <cell r="H798">
            <v>0</v>
          </cell>
          <cell r="I798">
            <v>0</v>
          </cell>
          <cell r="J798">
            <v>0</v>
          </cell>
          <cell r="K798">
            <v>3845000</v>
          </cell>
          <cell r="L798">
            <v>0</v>
          </cell>
        </row>
        <row r="808">
          <cell r="I808">
            <v>683825.21</v>
          </cell>
          <cell r="K808">
            <v>683825.21</v>
          </cell>
          <cell r="L808">
            <v>0</v>
          </cell>
        </row>
        <row r="816">
          <cell r="G816">
            <v>104167975.79000001</v>
          </cell>
          <cell r="H816">
            <v>0</v>
          </cell>
          <cell r="I816">
            <v>0</v>
          </cell>
          <cell r="J816">
            <v>0</v>
          </cell>
          <cell r="K816">
            <v>104167975.79000001</v>
          </cell>
          <cell r="L816">
            <v>0</v>
          </cell>
        </row>
        <row r="818">
          <cell r="G818">
            <v>11960550</v>
          </cell>
          <cell r="H818">
            <v>0</v>
          </cell>
          <cell r="I818">
            <v>0</v>
          </cell>
          <cell r="J818">
            <v>0</v>
          </cell>
          <cell r="K818">
            <v>11960550</v>
          </cell>
          <cell r="L818">
            <v>0</v>
          </cell>
        </row>
        <row r="833">
          <cell r="G833">
            <v>1580000</v>
          </cell>
          <cell r="K833">
            <v>1580000</v>
          </cell>
          <cell r="L833">
            <v>0</v>
          </cell>
        </row>
        <row r="836">
          <cell r="G836">
            <v>473285.84</v>
          </cell>
          <cell r="K836">
            <v>473285.84</v>
          </cell>
          <cell r="L836">
            <v>0</v>
          </cell>
        </row>
        <row r="843">
          <cell r="G843">
            <v>200000</v>
          </cell>
          <cell r="H843">
            <v>0</v>
          </cell>
          <cell r="I843">
            <v>0</v>
          </cell>
          <cell r="J843">
            <v>0</v>
          </cell>
          <cell r="K843">
            <v>200000</v>
          </cell>
          <cell r="L843">
            <v>0</v>
          </cell>
        </row>
        <row r="846">
          <cell r="G846">
            <v>22500</v>
          </cell>
          <cell r="I846">
            <v>0</v>
          </cell>
          <cell r="K846">
            <v>22500</v>
          </cell>
          <cell r="L846">
            <v>0</v>
          </cell>
        </row>
        <row r="848">
          <cell r="G848">
            <v>5000000</v>
          </cell>
          <cell r="H848">
            <v>0</v>
          </cell>
          <cell r="I848">
            <v>0</v>
          </cell>
          <cell r="J848">
            <v>0</v>
          </cell>
          <cell r="K848">
            <v>5000000</v>
          </cell>
          <cell r="L848">
            <v>0</v>
          </cell>
        </row>
        <row r="852">
          <cell r="G852">
            <v>3500000</v>
          </cell>
          <cell r="H852">
            <v>0</v>
          </cell>
          <cell r="I852">
            <v>0</v>
          </cell>
          <cell r="J852">
            <v>0</v>
          </cell>
          <cell r="K852">
            <v>3500000</v>
          </cell>
          <cell r="L852">
            <v>0</v>
          </cell>
        </row>
        <row r="869">
          <cell r="G869">
            <v>9023100</v>
          </cell>
          <cell r="H869">
            <v>0</v>
          </cell>
          <cell r="I869">
            <v>0</v>
          </cell>
          <cell r="J869">
            <v>0</v>
          </cell>
          <cell r="K869">
            <v>9023100</v>
          </cell>
          <cell r="L869">
            <v>0</v>
          </cell>
        </row>
        <row r="871">
          <cell r="G871">
            <v>4304200</v>
          </cell>
          <cell r="H871">
            <v>0</v>
          </cell>
          <cell r="I871">
            <v>0</v>
          </cell>
          <cell r="J871">
            <v>0</v>
          </cell>
          <cell r="K871">
            <v>4304200</v>
          </cell>
          <cell r="L871">
            <v>0</v>
          </cell>
        </row>
        <row r="873">
          <cell r="G873">
            <v>775600</v>
          </cell>
          <cell r="H873">
            <v>0</v>
          </cell>
          <cell r="I873">
            <v>0</v>
          </cell>
          <cell r="J873">
            <v>0</v>
          </cell>
          <cell r="K873">
            <v>775600</v>
          </cell>
          <cell r="L873">
            <v>0</v>
          </cell>
        </row>
        <row r="876">
          <cell r="G876">
            <v>700000</v>
          </cell>
          <cell r="H876">
            <v>0</v>
          </cell>
          <cell r="I876">
            <v>0</v>
          </cell>
          <cell r="J876">
            <v>0</v>
          </cell>
          <cell r="K876">
            <v>700000</v>
          </cell>
          <cell r="L876">
            <v>0</v>
          </cell>
        </row>
        <row r="882">
          <cell r="G882">
            <v>6306500</v>
          </cell>
          <cell r="H882">
            <v>0</v>
          </cell>
          <cell r="I882">
            <v>0</v>
          </cell>
          <cell r="J882">
            <v>0</v>
          </cell>
          <cell r="K882">
            <v>6306500</v>
          </cell>
          <cell r="L882">
            <v>0</v>
          </cell>
        </row>
        <row r="885">
          <cell r="G885">
            <v>600000</v>
          </cell>
          <cell r="I885">
            <v>0</v>
          </cell>
          <cell r="K885">
            <v>600000</v>
          </cell>
          <cell r="L885">
            <v>0</v>
          </cell>
        </row>
        <row r="887">
          <cell r="G887">
            <v>100000</v>
          </cell>
          <cell r="I887">
            <v>0</v>
          </cell>
          <cell r="K887">
            <v>100000</v>
          </cell>
          <cell r="L887">
            <v>0</v>
          </cell>
        </row>
        <row r="891">
          <cell r="G891">
            <v>278500</v>
          </cell>
          <cell r="I891">
            <v>114626.02</v>
          </cell>
          <cell r="K891">
            <v>393126.02</v>
          </cell>
          <cell r="L891">
            <v>0</v>
          </cell>
        </row>
        <row r="898">
          <cell r="G898">
            <v>550000</v>
          </cell>
          <cell r="K898">
            <v>550000</v>
          </cell>
          <cell r="L898">
            <v>0</v>
          </cell>
        </row>
        <row r="902">
          <cell r="G902">
            <v>4194079.54</v>
          </cell>
          <cell r="H902">
            <v>0</v>
          </cell>
          <cell r="I902">
            <v>0</v>
          </cell>
          <cell r="J902">
            <v>0</v>
          </cell>
          <cell r="K902">
            <v>4194079.54</v>
          </cell>
          <cell r="L902">
            <v>0</v>
          </cell>
        </row>
        <row r="907">
          <cell r="G907">
            <v>553000</v>
          </cell>
          <cell r="H907">
            <v>0</v>
          </cell>
          <cell r="I907">
            <v>0</v>
          </cell>
          <cell r="J907">
            <v>0</v>
          </cell>
          <cell r="K907">
            <v>553000</v>
          </cell>
          <cell r="L907">
            <v>0</v>
          </cell>
        </row>
        <row r="910">
          <cell r="G910">
            <v>200000</v>
          </cell>
          <cell r="H910">
            <v>0</v>
          </cell>
          <cell r="I910">
            <v>0</v>
          </cell>
          <cell r="J910">
            <v>0</v>
          </cell>
          <cell r="K910">
            <v>200000</v>
          </cell>
          <cell r="L910">
            <v>0</v>
          </cell>
        </row>
        <row r="914">
          <cell r="G914">
            <v>4025340</v>
          </cell>
          <cell r="H914">
            <v>0</v>
          </cell>
          <cell r="I914">
            <v>0</v>
          </cell>
          <cell r="J914">
            <v>0</v>
          </cell>
          <cell r="K914">
            <v>4025340</v>
          </cell>
          <cell r="L914">
            <v>0</v>
          </cell>
        </row>
        <row r="937">
          <cell r="I937">
            <v>6763635.3799999999</v>
          </cell>
          <cell r="K937">
            <v>6763635.3799999999</v>
          </cell>
          <cell r="L937">
            <v>0</v>
          </cell>
        </row>
        <row r="939">
          <cell r="I939">
            <v>10623600</v>
          </cell>
          <cell r="J939">
            <v>10623600</v>
          </cell>
          <cell r="K939">
            <v>10623600</v>
          </cell>
          <cell r="L939">
            <v>10623600</v>
          </cell>
        </row>
        <row r="942">
          <cell r="I942">
            <v>5461344.6200000001</v>
          </cell>
          <cell r="K942">
            <v>5461344.6200000001</v>
          </cell>
          <cell r="L942">
            <v>0</v>
          </cell>
        </row>
        <row r="944">
          <cell r="I944">
            <v>8578100</v>
          </cell>
          <cell r="J944">
            <v>8578100</v>
          </cell>
          <cell r="K944">
            <v>8578100</v>
          </cell>
          <cell r="L944">
            <v>8578100</v>
          </cell>
        </row>
        <row r="961">
          <cell r="G961">
            <v>500000</v>
          </cell>
          <cell r="H961">
            <v>0</v>
          </cell>
          <cell r="I961">
            <v>0</v>
          </cell>
          <cell r="J961">
            <v>0</v>
          </cell>
          <cell r="K961">
            <v>500000</v>
          </cell>
          <cell r="L961">
            <v>0</v>
          </cell>
        </row>
        <row r="968">
          <cell r="G968">
            <v>200000</v>
          </cell>
          <cell r="H968">
            <v>0</v>
          </cell>
          <cell r="I968">
            <v>0</v>
          </cell>
          <cell r="J968">
            <v>0</v>
          </cell>
          <cell r="K968">
            <v>200000</v>
          </cell>
          <cell r="L968">
            <v>0</v>
          </cell>
        </row>
        <row r="986">
          <cell r="G986">
            <v>126200</v>
          </cell>
          <cell r="H986">
            <v>0</v>
          </cell>
          <cell r="I986">
            <v>0</v>
          </cell>
          <cell r="J986">
            <v>0</v>
          </cell>
          <cell r="K986">
            <v>126200</v>
          </cell>
          <cell r="L986">
            <v>0</v>
          </cell>
        </row>
        <row r="990">
          <cell r="G990">
            <v>65900</v>
          </cell>
          <cell r="H990">
            <v>0</v>
          </cell>
          <cell r="I990">
            <v>0</v>
          </cell>
          <cell r="J990">
            <v>0</v>
          </cell>
          <cell r="K990">
            <v>65900</v>
          </cell>
          <cell r="L990">
            <v>0</v>
          </cell>
        </row>
        <row r="1015">
          <cell r="G1015">
            <v>210000</v>
          </cell>
          <cell r="K1015">
            <v>210000</v>
          </cell>
          <cell r="L1015">
            <v>0</v>
          </cell>
        </row>
        <row r="1017">
          <cell r="G1017">
            <v>50000</v>
          </cell>
          <cell r="H1017">
            <v>0</v>
          </cell>
          <cell r="I1017">
            <v>0</v>
          </cell>
          <cell r="J1017">
            <v>0</v>
          </cell>
          <cell r="K1017">
            <v>50000</v>
          </cell>
          <cell r="L1017">
            <v>0</v>
          </cell>
        </row>
        <row r="1020">
          <cell r="G1020">
            <v>72000</v>
          </cell>
          <cell r="H1020">
            <v>0</v>
          </cell>
          <cell r="I1020">
            <v>0</v>
          </cell>
          <cell r="J1020">
            <v>0</v>
          </cell>
          <cell r="K1020">
            <v>72000</v>
          </cell>
          <cell r="L1020">
            <v>0</v>
          </cell>
        </row>
        <row r="1024">
          <cell r="G1024">
            <v>119429.88</v>
          </cell>
          <cell r="H1024">
            <v>0</v>
          </cell>
          <cell r="I1024">
            <v>0</v>
          </cell>
          <cell r="J1024">
            <v>0</v>
          </cell>
          <cell r="K1024">
            <v>119429.88</v>
          </cell>
          <cell r="L1024">
            <v>0</v>
          </cell>
        </row>
        <row r="1037">
          <cell r="G1037">
            <v>50000</v>
          </cell>
          <cell r="H1037">
            <v>0</v>
          </cell>
          <cell r="I1037">
            <v>0</v>
          </cell>
          <cell r="J1037">
            <v>0</v>
          </cell>
          <cell r="K1037">
            <v>50000</v>
          </cell>
          <cell r="L1037">
            <v>0</v>
          </cell>
        </row>
        <row r="1040">
          <cell r="G1040">
            <v>50000</v>
          </cell>
          <cell r="H1040">
            <v>0</v>
          </cell>
          <cell r="I1040">
            <v>0</v>
          </cell>
          <cell r="J1040">
            <v>0</v>
          </cell>
          <cell r="K1040">
            <v>50000</v>
          </cell>
          <cell r="L1040">
            <v>0</v>
          </cell>
        </row>
        <row r="1067">
          <cell r="G1067">
            <v>105000</v>
          </cell>
          <cell r="K1067">
            <v>105000</v>
          </cell>
          <cell r="L1067">
            <v>0</v>
          </cell>
        </row>
        <row r="1077">
          <cell r="G1077">
            <v>43640.28</v>
          </cell>
          <cell r="H1077">
            <v>0</v>
          </cell>
          <cell r="I1077">
            <v>0</v>
          </cell>
          <cell r="J1077">
            <v>0</v>
          </cell>
          <cell r="K1077">
            <v>43640.28</v>
          </cell>
          <cell r="L1077">
            <v>0</v>
          </cell>
        </row>
        <row r="1086">
          <cell r="G1086">
            <v>8319858.71</v>
          </cell>
          <cell r="H1086">
            <v>0</v>
          </cell>
          <cell r="I1086">
            <v>409582.12</v>
          </cell>
          <cell r="J1086">
            <v>0</v>
          </cell>
          <cell r="K1086">
            <v>8729440.8300000001</v>
          </cell>
          <cell r="L1086">
            <v>0</v>
          </cell>
        </row>
        <row r="1095">
          <cell r="G1095">
            <v>103400</v>
          </cell>
          <cell r="H1095">
            <v>0</v>
          </cell>
          <cell r="I1095">
            <v>0</v>
          </cell>
          <cell r="J1095">
            <v>0</v>
          </cell>
          <cell r="K1095">
            <v>103400</v>
          </cell>
          <cell r="L1095">
            <v>0</v>
          </cell>
        </row>
        <row r="1100">
          <cell r="G1100">
            <v>378400</v>
          </cell>
          <cell r="I1100">
            <v>0</v>
          </cell>
          <cell r="K1100">
            <v>378400</v>
          </cell>
          <cell r="L1100">
            <v>0</v>
          </cell>
        </row>
        <row r="1105">
          <cell r="G1105">
            <v>225000</v>
          </cell>
          <cell r="H1105">
            <v>0</v>
          </cell>
          <cell r="I1105">
            <v>0</v>
          </cell>
          <cell r="J1105">
            <v>0</v>
          </cell>
          <cell r="K1105">
            <v>225000</v>
          </cell>
          <cell r="L1105">
            <v>0</v>
          </cell>
        </row>
        <row r="1109">
          <cell r="G1109">
            <v>600000</v>
          </cell>
          <cell r="H1109">
            <v>0</v>
          </cell>
          <cell r="I1109">
            <v>0</v>
          </cell>
          <cell r="J1109">
            <v>0</v>
          </cell>
          <cell r="K1109">
            <v>600000</v>
          </cell>
          <cell r="L1109">
            <v>0</v>
          </cell>
        </row>
        <row r="1112">
          <cell r="G1112">
            <v>4662108.8899999997</v>
          </cell>
          <cell r="H1112">
            <v>0</v>
          </cell>
          <cell r="I1112">
            <v>0</v>
          </cell>
          <cell r="J1112">
            <v>0</v>
          </cell>
          <cell r="K1112">
            <v>4662108.8899999997</v>
          </cell>
          <cell r="L1112">
            <v>0</v>
          </cell>
        </row>
        <row r="1117">
          <cell r="G1117">
            <v>483000</v>
          </cell>
          <cell r="K1117">
            <v>483000</v>
          </cell>
          <cell r="L1117">
            <v>0</v>
          </cell>
        </row>
        <row r="1119">
          <cell r="G1119">
            <v>12000</v>
          </cell>
          <cell r="H1119">
            <v>0</v>
          </cell>
          <cell r="I1119">
            <v>0</v>
          </cell>
          <cell r="J1119">
            <v>0</v>
          </cell>
          <cell r="K1119">
            <v>12000</v>
          </cell>
          <cell r="L1119">
            <v>0</v>
          </cell>
        </row>
        <row r="1123">
          <cell r="G1123">
            <v>202520.32000000001</v>
          </cell>
          <cell r="H1123">
            <v>0</v>
          </cell>
          <cell r="I1123">
            <v>0</v>
          </cell>
          <cell r="J1123">
            <v>0</v>
          </cell>
          <cell r="K1123">
            <v>202520.32000000001</v>
          </cell>
          <cell r="L1123">
            <v>0</v>
          </cell>
        </row>
        <row r="1136">
          <cell r="G1136">
            <v>573836.29</v>
          </cell>
          <cell r="H1136">
            <v>0</v>
          </cell>
          <cell r="I1136">
            <v>0</v>
          </cell>
          <cell r="J1136">
            <v>0</v>
          </cell>
          <cell r="K1136">
            <v>573836.29</v>
          </cell>
          <cell r="L1136">
            <v>0</v>
          </cell>
        </row>
        <row r="1139">
          <cell r="G1139">
            <v>568100</v>
          </cell>
          <cell r="H1139">
            <v>0</v>
          </cell>
          <cell r="I1139">
            <v>0</v>
          </cell>
          <cell r="J1139">
            <v>0</v>
          </cell>
          <cell r="K1139">
            <v>568100</v>
          </cell>
          <cell r="L1139">
            <v>0</v>
          </cell>
        </row>
        <row r="1141">
          <cell r="G1141">
            <v>18983732.43</v>
          </cell>
          <cell r="H1141">
            <v>0</v>
          </cell>
          <cell r="I1141">
            <v>0</v>
          </cell>
          <cell r="J1141">
            <v>0</v>
          </cell>
          <cell r="K1141">
            <v>18983732.43</v>
          </cell>
          <cell r="L1141">
            <v>0</v>
          </cell>
        </row>
        <row r="1156">
          <cell r="G1156">
            <v>12162561.869999999</v>
          </cell>
          <cell r="H1156">
            <v>12162561.869999999</v>
          </cell>
          <cell r="K1156">
            <v>12162561.869999999</v>
          </cell>
          <cell r="L1156">
            <v>12162561.869999999</v>
          </cell>
        </row>
        <row r="1157">
          <cell r="G1157">
            <v>3600000</v>
          </cell>
          <cell r="H1157">
            <v>0</v>
          </cell>
          <cell r="I1157">
            <v>0</v>
          </cell>
          <cell r="J1157">
            <v>0</v>
          </cell>
          <cell r="K1157">
            <v>3600000</v>
          </cell>
          <cell r="L1157">
            <v>0</v>
          </cell>
        </row>
        <row r="1160">
          <cell r="G1160">
            <v>18400000</v>
          </cell>
          <cell r="I1160">
            <v>0</v>
          </cell>
          <cell r="K1160">
            <v>18400000</v>
          </cell>
          <cell r="L1160">
            <v>0</v>
          </cell>
        </row>
        <row r="1168">
          <cell r="G1168">
            <v>14069300</v>
          </cell>
          <cell r="H1168">
            <v>0</v>
          </cell>
          <cell r="I1168">
            <v>0</v>
          </cell>
          <cell r="J1168">
            <v>0</v>
          </cell>
          <cell r="K1168">
            <v>14069300</v>
          </cell>
          <cell r="L1168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7"/>
  <sheetViews>
    <sheetView tabSelected="1" workbookViewId="0">
      <pane ySplit="9" topLeftCell="A379" activePane="bottomLeft" state="frozen"/>
      <selection pane="bottomLeft" activeCell="M380" sqref="M380"/>
    </sheetView>
  </sheetViews>
  <sheetFormatPr defaultRowHeight="15" x14ac:dyDescent="0.25"/>
  <cols>
    <col min="1" max="1" width="12.85546875" style="64" customWidth="1"/>
    <col min="2" max="2" width="84.85546875" style="56" customWidth="1"/>
    <col min="3" max="3" width="17.140625" style="57" hidden="1" customWidth="1"/>
    <col min="4" max="6" width="15.42578125" style="57" hidden="1" customWidth="1"/>
    <col min="7" max="7" width="18.42578125" style="58" bestFit="1" customWidth="1"/>
    <col min="8" max="8" width="14.5703125" style="59" customWidth="1"/>
    <col min="9" max="9" width="16.7109375" style="2" bestFit="1" customWidth="1"/>
    <col min="10" max="16384" width="9.140625" style="2"/>
  </cols>
  <sheetData>
    <row r="1" spans="1:8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</row>
    <row r="3" spans="1:8" ht="18.75" customHeight="1" x14ac:dyDescent="0.25">
      <c r="A3" s="1" t="s">
        <v>2</v>
      </c>
      <c r="B3" s="1"/>
      <c r="C3" s="1"/>
      <c r="D3" s="1"/>
      <c r="E3" s="1"/>
      <c r="F3" s="1"/>
      <c r="G3" s="1"/>
      <c r="H3" s="1"/>
    </row>
    <row r="4" spans="1:8" ht="17.25" customHeight="1" x14ac:dyDescent="0.25">
      <c r="A4" s="1" t="s">
        <v>3</v>
      </c>
      <c r="B4" s="1"/>
      <c r="C4" s="1"/>
      <c r="D4" s="1"/>
      <c r="E4" s="1"/>
      <c r="F4" s="1"/>
      <c r="G4" s="1"/>
      <c r="H4" s="1"/>
    </row>
    <row r="5" spans="1:8" x14ac:dyDescent="0.25">
      <c r="A5" s="1" t="s">
        <v>4</v>
      </c>
      <c r="B5" s="1"/>
      <c r="C5" s="1"/>
      <c r="D5" s="1"/>
      <c r="E5" s="1"/>
      <c r="F5" s="1"/>
      <c r="G5" s="1"/>
      <c r="H5" s="3"/>
    </row>
    <row r="6" spans="1:8" ht="48" customHeight="1" x14ac:dyDescent="0.25">
      <c r="A6" s="4" t="s">
        <v>5</v>
      </c>
      <c r="B6" s="4"/>
      <c r="C6" s="4"/>
      <c r="D6" s="4"/>
      <c r="E6" s="4"/>
      <c r="F6" s="4"/>
      <c r="G6" s="4"/>
      <c r="H6" s="4"/>
    </row>
    <row r="7" spans="1:8" x14ac:dyDescent="0.25">
      <c r="A7" s="5"/>
      <c r="B7" s="6"/>
      <c r="C7" s="7"/>
      <c r="D7" s="7"/>
      <c r="E7" s="7"/>
      <c r="F7" s="7"/>
      <c r="G7" s="8"/>
      <c r="H7" s="3"/>
    </row>
    <row r="8" spans="1:8" x14ac:dyDescent="0.25">
      <c r="A8" s="5" t="s">
        <v>4</v>
      </c>
      <c r="B8" s="9" t="s">
        <v>4</v>
      </c>
      <c r="C8" s="8"/>
      <c r="D8" s="8"/>
      <c r="E8" s="8"/>
      <c r="F8" s="8"/>
      <c r="G8" s="8" t="s">
        <v>4</v>
      </c>
      <c r="H8" s="10" t="s">
        <v>320</v>
      </c>
    </row>
    <row r="9" spans="1:8" s="17" customFormat="1" ht="78" customHeight="1" x14ac:dyDescent="0.25">
      <c r="A9" s="11" t="s">
        <v>6</v>
      </c>
      <c r="B9" s="11" t="s">
        <v>7</v>
      </c>
      <c r="C9" s="12" t="s">
        <v>8</v>
      </c>
      <c r="D9" s="13" t="s">
        <v>9</v>
      </c>
      <c r="E9" s="12" t="s">
        <v>10</v>
      </c>
      <c r="F9" s="14" t="s">
        <v>10</v>
      </c>
      <c r="G9" s="15" t="s">
        <v>8</v>
      </c>
      <c r="H9" s="16" t="s">
        <v>9</v>
      </c>
    </row>
    <row r="10" spans="1:8" s="20" customFormat="1" x14ac:dyDescent="0.25">
      <c r="A10" s="18" t="s">
        <v>11</v>
      </c>
      <c r="B10" s="18"/>
      <c r="C10" s="19" t="e">
        <f>C11+C14+C17+C20+C40+C50+C64+C67+C55</f>
        <v>#REF!</v>
      </c>
      <c r="D10" s="19" t="e">
        <f>D11+D14+D17+D20+D40+D50+D64+D67+D55</f>
        <v>#REF!</v>
      </c>
      <c r="E10" s="19" t="e">
        <f>E11+E14+E17+E20+E40+E50+E64+E67+E55</f>
        <v>#REF!</v>
      </c>
      <c r="F10" s="19" t="e">
        <f>F11+F14+F17+F20+F40+F50+F64+F67+F55</f>
        <v>#REF!</v>
      </c>
      <c r="G10" s="19">
        <f>G11+G14+G17+G20+G40+G50+G64+G67+G55</f>
        <v>38305091.040000007</v>
      </c>
      <c r="H10" s="19">
        <f>H11+H14+H17+H20+H40+H50+H64+H67+H55</f>
        <v>6364078.04</v>
      </c>
    </row>
    <row r="11" spans="1:8" x14ac:dyDescent="0.25">
      <c r="A11" s="21" t="s">
        <v>12</v>
      </c>
      <c r="B11" s="21"/>
      <c r="C11" s="22">
        <f t="shared" ref="C11:F12" si="0">C12</f>
        <v>500000</v>
      </c>
      <c r="D11" s="22">
        <f t="shared" si="0"/>
        <v>0</v>
      </c>
      <c r="E11" s="22">
        <f t="shared" si="0"/>
        <v>0</v>
      </c>
      <c r="F11" s="22">
        <f t="shared" si="0"/>
        <v>0</v>
      </c>
      <c r="G11" s="22">
        <f>G12</f>
        <v>500000</v>
      </c>
      <c r="H11" s="22">
        <f>H12</f>
        <v>0</v>
      </c>
    </row>
    <row r="12" spans="1:8" s="25" customFormat="1" x14ac:dyDescent="0.25">
      <c r="A12" s="23" t="s">
        <v>13</v>
      </c>
      <c r="B12" s="24" t="s">
        <v>14</v>
      </c>
      <c r="C12" s="22">
        <f t="shared" si="0"/>
        <v>500000</v>
      </c>
      <c r="D12" s="22">
        <f t="shared" si="0"/>
        <v>0</v>
      </c>
      <c r="E12" s="22">
        <f t="shared" si="0"/>
        <v>0</v>
      </c>
      <c r="F12" s="22">
        <f t="shared" si="0"/>
        <v>0</v>
      </c>
      <c r="G12" s="22">
        <f>G13</f>
        <v>500000</v>
      </c>
      <c r="H12" s="22">
        <f>H13</f>
        <v>0</v>
      </c>
    </row>
    <row r="13" spans="1:8" x14ac:dyDescent="0.25">
      <c r="A13" s="26" t="s">
        <v>15</v>
      </c>
      <c r="B13" s="27" t="s">
        <v>16</v>
      </c>
      <c r="C13" s="22">
        <f>'[1]9.ведомства'!G214</f>
        <v>500000</v>
      </c>
      <c r="D13" s="22">
        <f>'[1]9.ведомства'!H214</f>
        <v>0</v>
      </c>
      <c r="E13" s="22">
        <f>'[1]9.ведомства'!I214</f>
        <v>0</v>
      </c>
      <c r="F13" s="22">
        <f>'[1]9.ведомства'!J214</f>
        <v>0</v>
      </c>
      <c r="G13" s="22">
        <f>'[1]9.ведомства'!K214</f>
        <v>500000</v>
      </c>
      <c r="H13" s="22">
        <f>'[1]9.ведомства'!L214</f>
        <v>0</v>
      </c>
    </row>
    <row r="14" spans="1:8" x14ac:dyDescent="0.25">
      <c r="A14" s="21" t="s">
        <v>17</v>
      </c>
      <c r="B14" s="21"/>
      <c r="C14" s="22">
        <f t="shared" ref="C14:F15" si="1">C15</f>
        <v>1700000</v>
      </c>
      <c r="D14" s="22">
        <f t="shared" si="1"/>
        <v>0</v>
      </c>
      <c r="E14" s="22">
        <f t="shared" si="1"/>
        <v>0</v>
      </c>
      <c r="F14" s="22">
        <f t="shared" si="1"/>
        <v>0</v>
      </c>
      <c r="G14" s="22">
        <f>G15</f>
        <v>1700000</v>
      </c>
      <c r="H14" s="22">
        <f>H15</f>
        <v>0</v>
      </c>
    </row>
    <row r="15" spans="1:8" s="25" customFormat="1" x14ac:dyDescent="0.25">
      <c r="A15" s="23" t="s">
        <v>18</v>
      </c>
      <c r="B15" s="24" t="s">
        <v>14</v>
      </c>
      <c r="C15" s="22">
        <f t="shared" si="1"/>
        <v>1700000</v>
      </c>
      <c r="D15" s="22">
        <f t="shared" si="1"/>
        <v>0</v>
      </c>
      <c r="E15" s="22">
        <f t="shared" si="1"/>
        <v>0</v>
      </c>
      <c r="F15" s="22">
        <f t="shared" si="1"/>
        <v>0</v>
      </c>
      <c r="G15" s="22">
        <f>G16</f>
        <v>1700000</v>
      </c>
      <c r="H15" s="22">
        <f>H16</f>
        <v>0</v>
      </c>
    </row>
    <row r="16" spans="1:8" x14ac:dyDescent="0.25">
      <c r="A16" s="26" t="s">
        <v>15</v>
      </c>
      <c r="B16" s="27" t="s">
        <v>16</v>
      </c>
      <c r="C16" s="22">
        <f>'[1]9.ведомства'!G292</f>
        <v>1700000</v>
      </c>
      <c r="D16" s="22">
        <f>'[1]9.ведомства'!H292</f>
        <v>0</v>
      </c>
      <c r="E16" s="22">
        <f>'[1]9.ведомства'!I292</f>
        <v>0</v>
      </c>
      <c r="F16" s="22">
        <f>'[1]9.ведомства'!J292</f>
        <v>0</v>
      </c>
      <c r="G16" s="22">
        <f>'[1]9.ведомства'!K292</f>
        <v>1700000</v>
      </c>
      <c r="H16" s="22">
        <f>'[1]9.ведомства'!L292</f>
        <v>0</v>
      </c>
    </row>
    <row r="17" spans="1:8" x14ac:dyDescent="0.25">
      <c r="A17" s="21" t="s">
        <v>19</v>
      </c>
      <c r="B17" s="21"/>
      <c r="C17" s="22">
        <f t="shared" ref="C17:F18" si="2">C18</f>
        <v>300000</v>
      </c>
      <c r="D17" s="22">
        <f t="shared" si="2"/>
        <v>0</v>
      </c>
      <c r="E17" s="22">
        <f t="shared" si="2"/>
        <v>0</v>
      </c>
      <c r="F17" s="22">
        <f t="shared" si="2"/>
        <v>0</v>
      </c>
      <c r="G17" s="22">
        <f>G18</f>
        <v>300000</v>
      </c>
      <c r="H17" s="22">
        <f>H18</f>
        <v>0</v>
      </c>
    </row>
    <row r="18" spans="1:8" s="25" customFormat="1" x14ac:dyDescent="0.25">
      <c r="A18" s="23" t="s">
        <v>20</v>
      </c>
      <c r="B18" s="24" t="s">
        <v>14</v>
      </c>
      <c r="C18" s="22">
        <f t="shared" si="2"/>
        <v>300000</v>
      </c>
      <c r="D18" s="22">
        <f t="shared" si="2"/>
        <v>0</v>
      </c>
      <c r="E18" s="22">
        <f t="shared" si="2"/>
        <v>0</v>
      </c>
      <c r="F18" s="22">
        <f t="shared" si="2"/>
        <v>0</v>
      </c>
      <c r="G18" s="22">
        <f>G19</f>
        <v>300000</v>
      </c>
      <c r="H18" s="22">
        <f>H19</f>
        <v>0</v>
      </c>
    </row>
    <row r="19" spans="1:8" x14ac:dyDescent="0.25">
      <c r="A19" s="26" t="s">
        <v>15</v>
      </c>
      <c r="B19" s="27" t="s">
        <v>16</v>
      </c>
      <c r="C19" s="22">
        <f>'[1]9.ведомства'!G219</f>
        <v>300000</v>
      </c>
      <c r="D19" s="22">
        <f>'[1]9.ведомства'!H219</f>
        <v>0</v>
      </c>
      <c r="E19" s="22">
        <f>'[1]9.ведомства'!I219</f>
        <v>0</v>
      </c>
      <c r="F19" s="22">
        <f>'[1]9.ведомства'!J219</f>
        <v>0</v>
      </c>
      <c r="G19" s="22">
        <f>'[1]9.ведомства'!K219</f>
        <v>300000</v>
      </c>
      <c r="H19" s="22">
        <f>'[1]9.ведомства'!L219</f>
        <v>0</v>
      </c>
    </row>
    <row r="20" spans="1:8" x14ac:dyDescent="0.25">
      <c r="A20" s="21" t="s">
        <v>21</v>
      </c>
      <c r="B20" s="21"/>
      <c r="C20" s="22" t="e">
        <f>#REF!+C21+C38+C23+C36+C25+C30+#REF!+C32+C34+#REF!+C28</f>
        <v>#REF!</v>
      </c>
      <c r="D20" s="22" t="e">
        <f>#REF!+D21+D38+D23+D36+D25+D30+#REF!+D32+D34+#REF!+D28</f>
        <v>#REF!</v>
      </c>
      <c r="E20" s="22" t="e">
        <f>#REF!+E21+E38+E23+E36+E25+E30+#REF!+E32+E34+#REF!+E28</f>
        <v>#REF!</v>
      </c>
      <c r="F20" s="22" t="e">
        <f>#REF!+F21+F38+F23+F36+F25+F30+#REF!+F32+F34+#REF!+F28</f>
        <v>#REF!</v>
      </c>
      <c r="G20" s="22">
        <f>G21+G38+G23+G36+G25+G30+G32+G34+G28</f>
        <v>8031044</v>
      </c>
      <c r="H20" s="22">
        <f>H21+H38+H23+H36+H25+H30+H32+H34+H28</f>
        <v>0</v>
      </c>
    </row>
    <row r="21" spans="1:8" s="25" customFormat="1" ht="24" x14ac:dyDescent="0.25">
      <c r="A21" s="26" t="s">
        <v>22</v>
      </c>
      <c r="B21" s="24" t="s">
        <v>23</v>
      </c>
      <c r="C21" s="22">
        <f t="shared" ref="C21:F21" si="3">C22</f>
        <v>100000</v>
      </c>
      <c r="D21" s="22">
        <f t="shared" si="3"/>
        <v>0</v>
      </c>
      <c r="E21" s="22">
        <f t="shared" si="3"/>
        <v>0</v>
      </c>
      <c r="F21" s="22">
        <f t="shared" si="3"/>
        <v>0</v>
      </c>
      <c r="G21" s="22">
        <f>G22</f>
        <v>100000</v>
      </c>
      <c r="H21" s="22">
        <f>H22</f>
        <v>0</v>
      </c>
    </row>
    <row r="22" spans="1:8" x14ac:dyDescent="0.25">
      <c r="A22" s="26" t="s">
        <v>15</v>
      </c>
      <c r="B22" s="27" t="s">
        <v>16</v>
      </c>
      <c r="C22" s="22">
        <f>'[1]9.ведомства'!G244</f>
        <v>100000</v>
      </c>
      <c r="D22" s="22">
        <f>'[1]9.ведомства'!H244</f>
        <v>0</v>
      </c>
      <c r="E22" s="22">
        <f>'[1]9.ведомства'!I244</f>
        <v>0</v>
      </c>
      <c r="F22" s="22">
        <f>'[1]9.ведомства'!J244</f>
        <v>0</v>
      </c>
      <c r="G22" s="22">
        <f>'[1]9.ведомства'!K244</f>
        <v>100000</v>
      </c>
      <c r="H22" s="22">
        <f>'[1]9.ведомства'!L244</f>
        <v>0</v>
      </c>
    </row>
    <row r="23" spans="1:8" s="25" customFormat="1" ht="24" x14ac:dyDescent="0.25">
      <c r="A23" s="26" t="s">
        <v>24</v>
      </c>
      <c r="B23" s="24" t="s">
        <v>25</v>
      </c>
      <c r="C23" s="22">
        <f t="shared" ref="C23:F23" si="4">C24</f>
        <v>68000</v>
      </c>
      <c r="D23" s="22">
        <f t="shared" si="4"/>
        <v>0</v>
      </c>
      <c r="E23" s="22">
        <f t="shared" si="4"/>
        <v>0</v>
      </c>
      <c r="F23" s="22">
        <f t="shared" si="4"/>
        <v>0</v>
      </c>
      <c r="G23" s="22">
        <f>G24</f>
        <v>68000</v>
      </c>
      <c r="H23" s="22">
        <f>H24</f>
        <v>0</v>
      </c>
    </row>
    <row r="24" spans="1:8" x14ac:dyDescent="0.25">
      <c r="A24" s="26" t="s">
        <v>15</v>
      </c>
      <c r="B24" s="24" t="s">
        <v>16</v>
      </c>
      <c r="C24" s="22">
        <f>'[1]9.ведомства'!G246</f>
        <v>68000</v>
      </c>
      <c r="D24" s="22">
        <f>'[1]9.ведомства'!H246</f>
        <v>0</v>
      </c>
      <c r="E24" s="22">
        <f>'[1]9.ведомства'!I246</f>
        <v>0</v>
      </c>
      <c r="F24" s="22">
        <f>'[1]9.ведомства'!J246</f>
        <v>0</v>
      </c>
      <c r="G24" s="22">
        <f>'[1]9.ведомства'!K246</f>
        <v>68000</v>
      </c>
      <c r="H24" s="22">
        <f>'[1]9.ведомства'!L246</f>
        <v>0</v>
      </c>
    </row>
    <row r="25" spans="1:8" s="25" customFormat="1" ht="36" x14ac:dyDescent="0.25">
      <c r="A25" s="26" t="s">
        <v>26</v>
      </c>
      <c r="B25" s="24" t="s">
        <v>27</v>
      </c>
      <c r="C25" s="22">
        <f>SUM(C26:C27)</f>
        <v>400000</v>
      </c>
      <c r="D25" s="22">
        <f>SUM(D26:D27)</f>
        <v>0</v>
      </c>
      <c r="E25" s="22">
        <f>SUM(E26:E27)</f>
        <v>0</v>
      </c>
      <c r="F25" s="22">
        <f>SUM(F26:F27)</f>
        <v>0</v>
      </c>
      <c r="G25" s="22">
        <f>SUM(G26:G27)</f>
        <v>400000</v>
      </c>
      <c r="H25" s="22">
        <f>SUM(H26:H27)</f>
        <v>0</v>
      </c>
    </row>
    <row r="26" spans="1:8" s="25" customFormat="1" x14ac:dyDescent="0.25">
      <c r="A26" s="26" t="s">
        <v>15</v>
      </c>
      <c r="B26" s="24" t="s">
        <v>16</v>
      </c>
      <c r="C26" s="22">
        <f>'[1]9.ведомства'!G58</f>
        <v>0</v>
      </c>
      <c r="D26" s="22">
        <f>'[1]9.ведомства'!H58</f>
        <v>0</v>
      </c>
      <c r="E26" s="22">
        <f>'[1]9.ведомства'!I58</f>
        <v>20253.689999999999</v>
      </c>
      <c r="F26" s="22">
        <f>'[1]9.ведомства'!J58</f>
        <v>0</v>
      </c>
      <c r="G26" s="22">
        <f>'[1]9.ведомства'!K58</f>
        <v>20253.689999999999</v>
      </c>
      <c r="H26" s="22">
        <f>'[1]9.ведомства'!L58</f>
        <v>0</v>
      </c>
    </row>
    <row r="27" spans="1:8" x14ac:dyDescent="0.25">
      <c r="A27" s="26" t="s">
        <v>28</v>
      </c>
      <c r="B27" s="24" t="s">
        <v>29</v>
      </c>
      <c r="C27" s="22">
        <f>'[1]9.ведомства'!G339</f>
        <v>400000</v>
      </c>
      <c r="D27" s="22">
        <f>'[1]9.ведомства'!H339</f>
        <v>0</v>
      </c>
      <c r="E27" s="22">
        <f>'[1]9.ведомства'!I339</f>
        <v>-20253.689999999999</v>
      </c>
      <c r="F27" s="22">
        <f>'[1]9.ведомства'!J339</f>
        <v>0</v>
      </c>
      <c r="G27" s="22">
        <f>'[1]9.ведомства'!K339</f>
        <v>379746.31</v>
      </c>
      <c r="H27" s="22">
        <f>'[1]9.ведомства'!L339</f>
        <v>0</v>
      </c>
    </row>
    <row r="28" spans="1:8" x14ac:dyDescent="0.25">
      <c r="A28" s="26" t="s">
        <v>34</v>
      </c>
      <c r="B28" s="27" t="s">
        <v>35</v>
      </c>
      <c r="C28" s="22">
        <f>C29</f>
        <v>6180100</v>
      </c>
      <c r="D28" s="22">
        <f t="shared" ref="D28:H28" si="5">D29</f>
        <v>0</v>
      </c>
      <c r="E28" s="22">
        <f t="shared" si="5"/>
        <v>247204</v>
      </c>
      <c r="F28" s="22">
        <f t="shared" si="5"/>
        <v>0</v>
      </c>
      <c r="G28" s="22">
        <f t="shared" si="5"/>
        <v>6427304</v>
      </c>
      <c r="H28" s="22">
        <f t="shared" si="5"/>
        <v>0</v>
      </c>
    </row>
    <row r="29" spans="1:8" x14ac:dyDescent="0.25">
      <c r="A29" s="26" t="s">
        <v>15</v>
      </c>
      <c r="B29" s="27" t="s">
        <v>16</v>
      </c>
      <c r="C29" s="22">
        <f>'[1]8. разд '!F755</f>
        <v>6180100</v>
      </c>
      <c r="D29" s="22">
        <f>'[1]8. разд '!G755</f>
        <v>0</v>
      </c>
      <c r="E29" s="22">
        <f>'[1]8. разд '!H755</f>
        <v>247204</v>
      </c>
      <c r="F29" s="22">
        <f>'[1]8. разд '!I755</f>
        <v>0</v>
      </c>
      <c r="G29" s="22">
        <f>'[1]8. разд '!J755</f>
        <v>6427304</v>
      </c>
      <c r="H29" s="22">
        <f>'[1]8. разд '!K755</f>
        <v>0</v>
      </c>
    </row>
    <row r="30" spans="1:8" s="25" customFormat="1" x14ac:dyDescent="0.25">
      <c r="A30" s="26" t="s">
        <v>36</v>
      </c>
      <c r="B30" s="24" t="s">
        <v>37</v>
      </c>
      <c r="C30" s="22">
        <f t="shared" ref="C30:F30" si="6">C31</f>
        <v>200000</v>
      </c>
      <c r="D30" s="22">
        <f t="shared" si="6"/>
        <v>0</v>
      </c>
      <c r="E30" s="22">
        <f t="shared" si="6"/>
        <v>0</v>
      </c>
      <c r="F30" s="22">
        <f t="shared" si="6"/>
        <v>0</v>
      </c>
      <c r="G30" s="22">
        <f>G31</f>
        <v>200000</v>
      </c>
      <c r="H30" s="22">
        <f>H31</f>
        <v>0</v>
      </c>
    </row>
    <row r="31" spans="1:8" x14ac:dyDescent="0.25">
      <c r="A31" s="26" t="s">
        <v>15</v>
      </c>
      <c r="B31" s="24" t="s">
        <v>16</v>
      </c>
      <c r="C31" s="22">
        <f>'[1]9.ведомства'!G250</f>
        <v>200000</v>
      </c>
      <c r="D31" s="22">
        <f>'[1]9.ведомства'!H250</f>
        <v>0</v>
      </c>
      <c r="E31" s="22">
        <f>'[1]9.ведомства'!I250</f>
        <v>0</v>
      </c>
      <c r="F31" s="22">
        <f>'[1]9.ведомства'!J250</f>
        <v>0</v>
      </c>
      <c r="G31" s="22">
        <f>'[1]9.ведомства'!K250</f>
        <v>200000</v>
      </c>
      <c r="H31" s="22">
        <f>'[1]9.ведомства'!L250</f>
        <v>0</v>
      </c>
    </row>
    <row r="32" spans="1:8" s="25" customFormat="1" ht="24" x14ac:dyDescent="0.25">
      <c r="A32" s="26" t="s">
        <v>38</v>
      </c>
      <c r="B32" s="24" t="s">
        <v>39</v>
      </c>
      <c r="C32" s="22">
        <f t="shared" ref="C32:F32" si="7">C33</f>
        <v>200700</v>
      </c>
      <c r="D32" s="22">
        <f t="shared" si="7"/>
        <v>0</v>
      </c>
      <c r="E32" s="22">
        <f t="shared" si="7"/>
        <v>0</v>
      </c>
      <c r="F32" s="22">
        <f t="shared" si="7"/>
        <v>0</v>
      </c>
      <c r="G32" s="22">
        <f>G33</f>
        <v>200700</v>
      </c>
      <c r="H32" s="22">
        <f>H33</f>
        <v>0</v>
      </c>
    </row>
    <row r="33" spans="1:8" x14ac:dyDescent="0.25">
      <c r="A33" s="26" t="s">
        <v>15</v>
      </c>
      <c r="B33" s="24" t="s">
        <v>16</v>
      </c>
      <c r="C33" s="22">
        <f>'[1]9.ведомства'!G258</f>
        <v>200700</v>
      </c>
      <c r="D33" s="22">
        <f>'[1]9.ведомства'!H258</f>
        <v>0</v>
      </c>
      <c r="E33" s="22">
        <f>'[1]9.ведомства'!I258</f>
        <v>0</v>
      </c>
      <c r="F33" s="22">
        <f>'[1]9.ведомства'!J258</f>
        <v>0</v>
      </c>
      <c r="G33" s="22">
        <f>'[1]9.ведомства'!K258</f>
        <v>200700</v>
      </c>
      <c r="H33" s="22">
        <f>'[1]9.ведомства'!L258</f>
        <v>0</v>
      </c>
    </row>
    <row r="34" spans="1:8" s="25" customFormat="1" ht="36" x14ac:dyDescent="0.25">
      <c r="A34" s="26" t="s">
        <v>40</v>
      </c>
      <c r="B34" s="24" t="s">
        <v>41</v>
      </c>
      <c r="C34" s="22">
        <f t="shared" ref="C34:F34" si="8">C35</f>
        <v>238040</v>
      </c>
      <c r="D34" s="22">
        <f t="shared" si="8"/>
        <v>0</v>
      </c>
      <c r="E34" s="22">
        <f t="shared" si="8"/>
        <v>0</v>
      </c>
      <c r="F34" s="22">
        <f t="shared" si="8"/>
        <v>0</v>
      </c>
      <c r="G34" s="22">
        <f>G35</f>
        <v>238040</v>
      </c>
      <c r="H34" s="22">
        <f>H35</f>
        <v>0</v>
      </c>
    </row>
    <row r="35" spans="1:8" x14ac:dyDescent="0.25">
      <c r="A35" s="26" t="s">
        <v>15</v>
      </c>
      <c r="B35" s="24" t="s">
        <v>16</v>
      </c>
      <c r="C35" s="22">
        <f>'[1]9.ведомства'!G260</f>
        <v>238040</v>
      </c>
      <c r="D35" s="22">
        <f>'[1]9.ведомства'!H260</f>
        <v>0</v>
      </c>
      <c r="E35" s="22">
        <f>'[1]9.ведомства'!I260</f>
        <v>0</v>
      </c>
      <c r="F35" s="22">
        <f>'[1]9.ведомства'!J260</f>
        <v>0</v>
      </c>
      <c r="G35" s="22">
        <f>'[1]9.ведомства'!K260</f>
        <v>238040</v>
      </c>
      <c r="H35" s="22">
        <f>'[1]9.ведомства'!L260</f>
        <v>0</v>
      </c>
    </row>
    <row r="36" spans="1:8" s="25" customFormat="1" ht="36" x14ac:dyDescent="0.25">
      <c r="A36" s="26" t="s">
        <v>42</v>
      </c>
      <c r="B36" s="24" t="s">
        <v>43</v>
      </c>
      <c r="C36" s="22">
        <f t="shared" ref="C36:F36" si="9">C37</f>
        <v>361600</v>
      </c>
      <c r="D36" s="22">
        <f t="shared" si="9"/>
        <v>0</v>
      </c>
      <c r="E36" s="22">
        <f t="shared" si="9"/>
        <v>0</v>
      </c>
      <c r="F36" s="22">
        <f t="shared" si="9"/>
        <v>0</v>
      </c>
      <c r="G36" s="22">
        <f>G37</f>
        <v>361600</v>
      </c>
      <c r="H36" s="22">
        <f>H37</f>
        <v>0</v>
      </c>
    </row>
    <row r="37" spans="1:8" x14ac:dyDescent="0.25">
      <c r="A37" s="26" t="s">
        <v>15</v>
      </c>
      <c r="B37" s="27" t="s">
        <v>16</v>
      </c>
      <c r="C37" s="22">
        <f>'[1]9.ведомства'!G262</f>
        <v>361600</v>
      </c>
      <c r="D37" s="22">
        <f>'[1]9.ведомства'!H262</f>
        <v>0</v>
      </c>
      <c r="E37" s="22">
        <f>'[1]9.ведомства'!I262</f>
        <v>0</v>
      </c>
      <c r="F37" s="22">
        <f>'[1]9.ведомства'!J262</f>
        <v>0</v>
      </c>
      <c r="G37" s="22">
        <f>'[1]9.ведомства'!K262</f>
        <v>361600</v>
      </c>
      <c r="H37" s="22">
        <f>'[1]9.ведомства'!L262</f>
        <v>0</v>
      </c>
    </row>
    <row r="38" spans="1:8" s="25" customFormat="1" ht="36" x14ac:dyDescent="0.25">
      <c r="A38" s="26" t="s">
        <v>44</v>
      </c>
      <c r="B38" s="24" t="s">
        <v>45</v>
      </c>
      <c r="C38" s="22">
        <f t="shared" ref="C38:F38" si="10">C39</f>
        <v>35400</v>
      </c>
      <c r="D38" s="22">
        <f t="shared" si="10"/>
        <v>0</v>
      </c>
      <c r="E38" s="22">
        <f t="shared" si="10"/>
        <v>0</v>
      </c>
      <c r="F38" s="22">
        <f t="shared" si="10"/>
        <v>0</v>
      </c>
      <c r="G38" s="22">
        <f>G39</f>
        <v>35400</v>
      </c>
      <c r="H38" s="22">
        <f>H39</f>
        <v>0</v>
      </c>
    </row>
    <row r="39" spans="1:8" x14ac:dyDescent="0.25">
      <c r="A39" s="26" t="s">
        <v>15</v>
      </c>
      <c r="B39" s="27" t="s">
        <v>16</v>
      </c>
      <c r="C39" s="22">
        <f>'[1]9.ведомства'!G264</f>
        <v>35400</v>
      </c>
      <c r="D39" s="22">
        <f>'[1]9.ведомства'!H264</f>
        <v>0</v>
      </c>
      <c r="E39" s="22">
        <f>'[1]9.ведомства'!I264</f>
        <v>0</v>
      </c>
      <c r="F39" s="22">
        <f>'[1]9.ведомства'!J264</f>
        <v>0</v>
      </c>
      <c r="G39" s="22">
        <f>'[1]9.ведомства'!K264</f>
        <v>35400</v>
      </c>
      <c r="H39" s="22">
        <f>'[1]9.ведомства'!L264</f>
        <v>0</v>
      </c>
    </row>
    <row r="40" spans="1:8" x14ac:dyDescent="0.25">
      <c r="A40" s="21" t="s">
        <v>46</v>
      </c>
      <c r="B40" s="21"/>
      <c r="C40" s="22" t="e">
        <f>#REF!+C41+#REF!+C45+C48</f>
        <v>#REF!</v>
      </c>
      <c r="D40" s="22" t="e">
        <f>#REF!+D41+#REF!+D45+D48</f>
        <v>#REF!</v>
      </c>
      <c r="E40" s="22" t="e">
        <f>#REF!+E41+#REF!+E45+E48</f>
        <v>#REF!</v>
      </c>
      <c r="F40" s="22" t="e">
        <f>#REF!+F41+#REF!+F45+F48</f>
        <v>#REF!</v>
      </c>
      <c r="G40" s="22">
        <f>G41+G45+G48</f>
        <v>2374283.16</v>
      </c>
      <c r="H40" s="22">
        <f>H41+H45+H48</f>
        <v>659683.16</v>
      </c>
    </row>
    <row r="41" spans="1:8" s="25" customFormat="1" x14ac:dyDescent="0.25">
      <c r="A41" s="23" t="s">
        <v>49</v>
      </c>
      <c r="B41" s="24" t="s">
        <v>14</v>
      </c>
      <c r="C41" s="22">
        <f t="shared" ref="C41:F41" si="11">SUM(C42:C44)</f>
        <v>984500</v>
      </c>
      <c r="D41" s="22">
        <f t="shared" si="11"/>
        <v>0</v>
      </c>
      <c r="E41" s="22">
        <f t="shared" si="11"/>
        <v>0</v>
      </c>
      <c r="F41" s="22">
        <f t="shared" si="11"/>
        <v>0</v>
      </c>
      <c r="G41" s="22">
        <f>SUM(G42:G44)</f>
        <v>984500</v>
      </c>
      <c r="H41" s="22">
        <f>SUM(H42:H44)</f>
        <v>0</v>
      </c>
    </row>
    <row r="42" spans="1:8" x14ac:dyDescent="0.25">
      <c r="A42" s="26" t="s">
        <v>30</v>
      </c>
      <c r="B42" s="27" t="s">
        <v>31</v>
      </c>
      <c r="C42" s="22">
        <f>'[1]9.ведомства'!G582</f>
        <v>559000</v>
      </c>
      <c r="D42" s="22">
        <f>'[1]9.ведомства'!H582</f>
        <v>0</v>
      </c>
      <c r="E42" s="22">
        <f>'[1]9.ведомства'!I582</f>
        <v>0</v>
      </c>
      <c r="F42" s="22">
        <f>'[1]9.ведомства'!J582</f>
        <v>0</v>
      </c>
      <c r="G42" s="22">
        <f>'[1]9.ведомства'!K582</f>
        <v>559000</v>
      </c>
      <c r="H42" s="22">
        <f>'[1]9.ведомства'!L582</f>
        <v>0</v>
      </c>
    </row>
    <row r="43" spans="1:8" x14ac:dyDescent="0.25">
      <c r="A43" s="26" t="s">
        <v>32</v>
      </c>
      <c r="B43" s="24" t="s">
        <v>33</v>
      </c>
      <c r="C43" s="22">
        <f>'[1]9.ведомства'!G728</f>
        <v>225500</v>
      </c>
      <c r="D43" s="22">
        <f>'[1]9.ведомства'!H728</f>
        <v>0</v>
      </c>
      <c r="E43" s="22">
        <f>'[1]9.ведомства'!I728</f>
        <v>0</v>
      </c>
      <c r="F43" s="22">
        <f>'[1]9.ведомства'!J728</f>
        <v>0</v>
      </c>
      <c r="G43" s="22">
        <f>'[1]9.ведомства'!K728</f>
        <v>225500</v>
      </c>
      <c r="H43" s="22">
        <f>'[1]9.ведомства'!L728</f>
        <v>0</v>
      </c>
    </row>
    <row r="44" spans="1:8" x14ac:dyDescent="0.25">
      <c r="A44" s="26" t="s">
        <v>50</v>
      </c>
      <c r="B44" s="24" t="s">
        <v>51</v>
      </c>
      <c r="C44" s="22">
        <f>'[1]9.ведомства'!G968</f>
        <v>200000</v>
      </c>
      <c r="D44" s="22">
        <f>'[1]9.ведомства'!H968</f>
        <v>0</v>
      </c>
      <c r="E44" s="22">
        <f>'[1]9.ведомства'!I968</f>
        <v>0</v>
      </c>
      <c r="F44" s="22">
        <f>'[1]9.ведомства'!J968</f>
        <v>0</v>
      </c>
      <c r="G44" s="22">
        <f>'[1]9.ведомства'!K968</f>
        <v>200000</v>
      </c>
      <c r="H44" s="22">
        <f>'[1]9.ведомства'!L968</f>
        <v>0</v>
      </c>
    </row>
    <row r="45" spans="1:8" ht="24" x14ac:dyDescent="0.25">
      <c r="A45" s="28" t="s">
        <v>52</v>
      </c>
      <c r="B45" s="24" t="s">
        <v>53</v>
      </c>
      <c r="C45" s="22">
        <f>SUM(C46:C47)</f>
        <v>730100</v>
      </c>
      <c r="D45" s="22">
        <f t="shared" ref="D45:H45" si="12">SUM(D46:D47)</f>
        <v>0</v>
      </c>
      <c r="E45" s="22">
        <f t="shared" si="12"/>
        <v>0</v>
      </c>
      <c r="F45" s="22">
        <f t="shared" si="12"/>
        <v>0</v>
      </c>
      <c r="G45" s="22">
        <f t="shared" si="12"/>
        <v>730100</v>
      </c>
      <c r="H45" s="22">
        <f t="shared" si="12"/>
        <v>0</v>
      </c>
    </row>
    <row r="46" spans="1:8" x14ac:dyDescent="0.25">
      <c r="A46" s="26" t="s">
        <v>30</v>
      </c>
      <c r="B46" s="27" t="s">
        <v>31</v>
      </c>
      <c r="C46" s="22">
        <f>'[1]9.ведомства'!G584+'[1]9.ведомства'!G423</f>
        <v>420100</v>
      </c>
      <c r="D46" s="22">
        <f>'[1]9.ведомства'!H584+'[1]9.ведомства'!H423</f>
        <v>0</v>
      </c>
      <c r="E46" s="22">
        <f>'[1]9.ведомства'!I584+'[1]9.ведомства'!I423</f>
        <v>0</v>
      </c>
      <c r="F46" s="22">
        <f>'[1]9.ведомства'!J584+'[1]9.ведомства'!J423</f>
        <v>0</v>
      </c>
      <c r="G46" s="22">
        <f>'[1]9.ведомства'!K584+'[1]9.ведомства'!K423</f>
        <v>420100</v>
      </c>
      <c r="H46" s="22">
        <f>'[1]9.ведомства'!L584+'[1]9.ведомства'!L423</f>
        <v>0</v>
      </c>
    </row>
    <row r="47" spans="1:8" x14ac:dyDescent="0.25">
      <c r="A47" s="26" t="s">
        <v>32</v>
      </c>
      <c r="B47" s="24" t="s">
        <v>33</v>
      </c>
      <c r="C47" s="22">
        <f>'[1]9.ведомства'!G731</f>
        <v>310000</v>
      </c>
      <c r="D47" s="22">
        <f>'[1]9.ведомства'!H731</f>
        <v>0</v>
      </c>
      <c r="E47" s="22">
        <f>'[1]9.ведомства'!I731</f>
        <v>0</v>
      </c>
      <c r="F47" s="22">
        <f>'[1]9.ведомства'!J731</f>
        <v>0</v>
      </c>
      <c r="G47" s="22">
        <f>'[1]9.ведомства'!K731</f>
        <v>310000</v>
      </c>
      <c r="H47" s="22">
        <f>'[1]9.ведомства'!L731</f>
        <v>0</v>
      </c>
    </row>
    <row r="48" spans="1:8" ht="25.5" x14ac:dyDescent="0.25">
      <c r="A48" s="28" t="s">
        <v>54</v>
      </c>
      <c r="B48" s="29" t="s">
        <v>48</v>
      </c>
      <c r="C48" s="22">
        <f>C49</f>
        <v>0</v>
      </c>
      <c r="D48" s="22">
        <f t="shared" ref="D48:H48" si="13">D49</f>
        <v>0</v>
      </c>
      <c r="E48" s="22">
        <f t="shared" si="13"/>
        <v>659683.16</v>
      </c>
      <c r="F48" s="22">
        <f t="shared" si="13"/>
        <v>659683.16</v>
      </c>
      <c r="G48" s="22">
        <f t="shared" si="13"/>
        <v>659683.16</v>
      </c>
      <c r="H48" s="22">
        <f t="shared" si="13"/>
        <v>659683.16</v>
      </c>
    </row>
    <row r="49" spans="1:8" x14ac:dyDescent="0.25">
      <c r="A49" s="26" t="s">
        <v>30</v>
      </c>
      <c r="B49" s="27" t="s">
        <v>31</v>
      </c>
      <c r="C49" s="22">
        <f>'[1]9.ведомства'!G421</f>
        <v>0</v>
      </c>
      <c r="D49" s="22">
        <f>'[1]9.ведомства'!H421</f>
        <v>0</v>
      </c>
      <c r="E49" s="22">
        <f>'[1]9.ведомства'!I421</f>
        <v>659683.16</v>
      </c>
      <c r="F49" s="22">
        <f>'[1]9.ведомства'!J421</f>
        <v>659683.16</v>
      </c>
      <c r="G49" s="22">
        <f>'[1]9.ведомства'!K421</f>
        <v>659683.16</v>
      </c>
      <c r="H49" s="22">
        <f>'[1]9.ведомства'!L421</f>
        <v>659683.16</v>
      </c>
    </row>
    <row r="50" spans="1:8" x14ac:dyDescent="0.25">
      <c r="A50" s="30" t="s">
        <v>55</v>
      </c>
      <c r="B50" s="31"/>
      <c r="C50" s="22" t="e">
        <f>C51+C53+#REF!</f>
        <v>#REF!</v>
      </c>
      <c r="D50" s="22" t="e">
        <f>D51+D53+#REF!</f>
        <v>#REF!</v>
      </c>
      <c r="E50" s="22" t="e">
        <f>E51+E53+#REF!</f>
        <v>#REF!</v>
      </c>
      <c r="F50" s="22" t="e">
        <f>F51+F53+#REF!</f>
        <v>#REF!</v>
      </c>
      <c r="G50" s="22">
        <f>G51+G53</f>
        <v>750000</v>
      </c>
      <c r="H50" s="22">
        <f>H51+H53</f>
        <v>0</v>
      </c>
    </row>
    <row r="51" spans="1:8" s="25" customFormat="1" x14ac:dyDescent="0.25">
      <c r="A51" s="23" t="s">
        <v>56</v>
      </c>
      <c r="B51" s="24" t="s">
        <v>14</v>
      </c>
      <c r="C51" s="22">
        <f t="shared" ref="C51:F51" si="14">C52</f>
        <v>600000</v>
      </c>
      <c r="D51" s="22">
        <f t="shared" si="14"/>
        <v>0</v>
      </c>
      <c r="E51" s="22">
        <f t="shared" si="14"/>
        <v>0</v>
      </c>
      <c r="F51" s="22">
        <f t="shared" si="14"/>
        <v>0</v>
      </c>
      <c r="G51" s="22">
        <f>G52</f>
        <v>600000</v>
      </c>
      <c r="H51" s="22">
        <f>H52</f>
        <v>0</v>
      </c>
    </row>
    <row r="52" spans="1:8" x14ac:dyDescent="0.25">
      <c r="A52" s="26" t="s">
        <v>15</v>
      </c>
      <c r="B52" s="27" t="s">
        <v>16</v>
      </c>
      <c r="C52" s="22">
        <f>'[1]9.ведомства'!G138</f>
        <v>600000</v>
      </c>
      <c r="D52" s="22">
        <f>'[1]9.ведомства'!H138</f>
        <v>0</v>
      </c>
      <c r="E52" s="22">
        <f>'[1]9.ведомства'!I138</f>
        <v>0</v>
      </c>
      <c r="F52" s="22">
        <f>'[1]9.ведомства'!J138</f>
        <v>0</v>
      </c>
      <c r="G52" s="22">
        <f>'[1]9.ведомства'!K138</f>
        <v>600000</v>
      </c>
      <c r="H52" s="22">
        <f>'[1]9.ведомства'!L138</f>
        <v>0</v>
      </c>
    </row>
    <row r="53" spans="1:8" s="25" customFormat="1" x14ac:dyDescent="0.25">
      <c r="A53" s="23" t="s">
        <v>57</v>
      </c>
      <c r="B53" s="24" t="s">
        <v>14</v>
      </c>
      <c r="C53" s="22">
        <f t="shared" ref="C53:F53" si="15">C54</f>
        <v>150000</v>
      </c>
      <c r="D53" s="22">
        <f t="shared" si="15"/>
        <v>0</v>
      </c>
      <c r="E53" s="22">
        <f t="shared" si="15"/>
        <v>0</v>
      </c>
      <c r="F53" s="22">
        <f t="shared" si="15"/>
        <v>0</v>
      </c>
      <c r="G53" s="22">
        <f>G54</f>
        <v>150000</v>
      </c>
      <c r="H53" s="22">
        <f>H54</f>
        <v>0</v>
      </c>
    </row>
    <row r="54" spans="1:8" x14ac:dyDescent="0.25">
      <c r="A54" s="26" t="s">
        <v>15</v>
      </c>
      <c r="B54" s="27" t="s">
        <v>16</v>
      </c>
      <c r="C54" s="22">
        <f>'[1]9.ведомства'!G141</f>
        <v>150000</v>
      </c>
      <c r="D54" s="22">
        <f>'[1]9.ведомства'!H141</f>
        <v>0</v>
      </c>
      <c r="E54" s="22">
        <f>'[1]9.ведомства'!I141</f>
        <v>0</v>
      </c>
      <c r="F54" s="22">
        <f>'[1]9.ведомства'!J141</f>
        <v>0</v>
      </c>
      <c r="G54" s="22">
        <f>'[1]9.ведомства'!K141</f>
        <v>150000</v>
      </c>
      <c r="H54" s="22">
        <f>'[1]9.ведомства'!L141</f>
        <v>0</v>
      </c>
    </row>
    <row r="55" spans="1:8" x14ac:dyDescent="0.25">
      <c r="A55" s="32" t="s">
        <v>58</v>
      </c>
      <c r="B55" s="33"/>
      <c r="C55" s="22" t="e">
        <f>#REF!+C56+C60+C62+C58</f>
        <v>#REF!</v>
      </c>
      <c r="D55" s="22" t="e">
        <f>#REF!+D56+D60+D62+D58</f>
        <v>#REF!</v>
      </c>
      <c r="E55" s="22" t="e">
        <f>#REF!+E56+E60+E62+E58</f>
        <v>#REF!</v>
      </c>
      <c r="F55" s="22" t="e">
        <f>#REF!+F56+F60+F62+F58</f>
        <v>#REF!</v>
      </c>
      <c r="G55" s="22">
        <f>G56+G60+G62+G58</f>
        <v>20304763.880000003</v>
      </c>
      <c r="H55" s="22">
        <f>H56+H60+H62+H58</f>
        <v>5704394.8799999999</v>
      </c>
    </row>
    <row r="56" spans="1:8" ht="48" x14ac:dyDescent="0.25">
      <c r="A56" s="28" t="s">
        <v>59</v>
      </c>
      <c r="B56" s="24" t="s">
        <v>60</v>
      </c>
      <c r="C56" s="22">
        <f>C57</f>
        <v>336224.88</v>
      </c>
      <c r="D56" s="22">
        <f t="shared" ref="D56:H56" si="16">D57</f>
        <v>336224.88</v>
      </c>
      <c r="E56" s="22">
        <f t="shared" si="16"/>
        <v>0</v>
      </c>
      <c r="F56" s="22">
        <f t="shared" si="16"/>
        <v>0</v>
      </c>
      <c r="G56" s="22">
        <f t="shared" si="16"/>
        <v>336224.88</v>
      </c>
      <c r="H56" s="22">
        <f t="shared" si="16"/>
        <v>336224.88</v>
      </c>
    </row>
    <row r="57" spans="1:8" x14ac:dyDescent="0.25">
      <c r="A57" s="26" t="s">
        <v>30</v>
      </c>
      <c r="B57" s="27" t="s">
        <v>31</v>
      </c>
      <c r="C57" s="22">
        <f>'[1]9.ведомства'!G413</f>
        <v>336224.88</v>
      </c>
      <c r="D57" s="22">
        <f>'[1]9.ведомства'!H413</f>
        <v>336224.88</v>
      </c>
      <c r="E57" s="22">
        <f>'[1]9.ведомства'!I413</f>
        <v>0</v>
      </c>
      <c r="F57" s="22">
        <f>'[1]9.ведомства'!J413</f>
        <v>0</v>
      </c>
      <c r="G57" s="22">
        <f>'[1]9.ведомства'!K413</f>
        <v>336224.88</v>
      </c>
      <c r="H57" s="22">
        <f>'[1]9.ведомства'!L413</f>
        <v>336224.88</v>
      </c>
    </row>
    <row r="58" spans="1:8" ht="38.25" x14ac:dyDescent="0.25">
      <c r="A58" s="28" t="s">
        <v>61</v>
      </c>
      <c r="B58" s="34" t="s">
        <v>62</v>
      </c>
      <c r="C58" s="22">
        <f>C59</f>
        <v>0</v>
      </c>
      <c r="D58" s="22">
        <f t="shared" ref="D58:H58" si="17">D59</f>
        <v>0</v>
      </c>
      <c r="E58" s="22">
        <f t="shared" si="17"/>
        <v>5368170</v>
      </c>
      <c r="F58" s="22">
        <f t="shared" si="17"/>
        <v>5368170</v>
      </c>
      <c r="G58" s="22">
        <f t="shared" si="17"/>
        <v>5368170</v>
      </c>
      <c r="H58" s="22">
        <f t="shared" si="17"/>
        <v>5368170</v>
      </c>
    </row>
    <row r="59" spans="1:8" x14ac:dyDescent="0.25">
      <c r="A59" s="26" t="s">
        <v>50</v>
      </c>
      <c r="B59" s="24" t="s">
        <v>51</v>
      </c>
      <c r="C59" s="22">
        <f>'[1]9.ведомства'!G788</f>
        <v>0</v>
      </c>
      <c r="D59" s="22">
        <f>'[1]9.ведомства'!H788</f>
        <v>0</v>
      </c>
      <c r="E59" s="22">
        <f>'[1]9.ведомства'!I788</f>
        <v>5368170</v>
      </c>
      <c r="F59" s="22">
        <f>'[1]9.ведомства'!J788</f>
        <v>5368170</v>
      </c>
      <c r="G59" s="22">
        <f>'[1]9.ведомства'!K788</f>
        <v>5368170</v>
      </c>
      <c r="H59" s="22">
        <f>'[1]9.ведомства'!L788</f>
        <v>5368170</v>
      </c>
    </row>
    <row r="60" spans="1:8" ht="25.5" x14ac:dyDescent="0.25">
      <c r="A60" s="28" t="s">
        <v>63</v>
      </c>
      <c r="B60" s="34" t="s">
        <v>64</v>
      </c>
      <c r="C60" s="22">
        <f>C61</f>
        <v>500000</v>
      </c>
      <c r="D60" s="22">
        <f t="shared" ref="D60:H60" si="18">D61</f>
        <v>0</v>
      </c>
      <c r="E60" s="22">
        <f t="shared" si="18"/>
        <v>0</v>
      </c>
      <c r="F60" s="22">
        <f t="shared" si="18"/>
        <v>0</v>
      </c>
      <c r="G60" s="22">
        <f t="shared" si="18"/>
        <v>500000</v>
      </c>
      <c r="H60" s="22">
        <f t="shared" si="18"/>
        <v>0</v>
      </c>
    </row>
    <row r="61" spans="1:8" x14ac:dyDescent="0.25">
      <c r="A61" s="26" t="s">
        <v>50</v>
      </c>
      <c r="B61" s="24" t="s">
        <v>51</v>
      </c>
      <c r="C61" s="22">
        <f>'[1]9.ведомства'!G789</f>
        <v>500000</v>
      </c>
      <c r="D61" s="22">
        <f>'[1]9.ведомства'!H789</f>
        <v>0</v>
      </c>
      <c r="E61" s="22">
        <f>'[1]9.ведомства'!I789</f>
        <v>0</v>
      </c>
      <c r="F61" s="22">
        <f>'[1]9.ведомства'!J789</f>
        <v>0</v>
      </c>
      <c r="G61" s="22">
        <f>'[1]9.ведомства'!K789</f>
        <v>500000</v>
      </c>
      <c r="H61" s="22">
        <f>'[1]9.ведомства'!L789</f>
        <v>0</v>
      </c>
    </row>
    <row r="62" spans="1:8" x14ac:dyDescent="0.25">
      <c r="A62" s="28" t="s">
        <v>65</v>
      </c>
      <c r="B62" s="34" t="s">
        <v>66</v>
      </c>
      <c r="C62" s="22">
        <f>C63</f>
        <v>14100369</v>
      </c>
      <c r="D62" s="22">
        <f t="shared" ref="D62:H62" si="19">D63</f>
        <v>0</v>
      </c>
      <c r="E62" s="22">
        <f t="shared" si="19"/>
        <v>0</v>
      </c>
      <c r="F62" s="22">
        <f t="shared" si="19"/>
        <v>0</v>
      </c>
      <c r="G62" s="22">
        <f t="shared" si="19"/>
        <v>14100369</v>
      </c>
      <c r="H62" s="22">
        <f t="shared" si="19"/>
        <v>0</v>
      </c>
    </row>
    <row r="63" spans="1:8" x14ac:dyDescent="0.25">
      <c r="A63" s="26" t="s">
        <v>50</v>
      </c>
      <c r="B63" s="24" t="s">
        <v>51</v>
      </c>
      <c r="C63" s="22">
        <f>'[1]9.ведомства'!G792</f>
        <v>14100369</v>
      </c>
      <c r="D63" s="22">
        <f>'[1]9.ведомства'!H792</f>
        <v>0</v>
      </c>
      <c r="E63" s="22">
        <f>'[1]9.ведомства'!I792</f>
        <v>0</v>
      </c>
      <c r="F63" s="22">
        <f>'[1]9.ведомства'!J792</f>
        <v>0</v>
      </c>
      <c r="G63" s="22">
        <f>'[1]9.ведомства'!K792</f>
        <v>14100369</v>
      </c>
      <c r="H63" s="22">
        <f>'[1]9.ведомства'!L792</f>
        <v>0</v>
      </c>
    </row>
    <row r="64" spans="1:8" x14ac:dyDescent="0.25">
      <c r="A64" s="21" t="s">
        <v>67</v>
      </c>
      <c r="B64" s="21"/>
      <c r="C64" s="22">
        <f t="shared" ref="C64:F65" si="20">C65</f>
        <v>500000</v>
      </c>
      <c r="D64" s="22">
        <f t="shared" si="20"/>
        <v>0</v>
      </c>
      <c r="E64" s="22">
        <f t="shared" si="20"/>
        <v>0</v>
      </c>
      <c r="F64" s="22">
        <f t="shared" si="20"/>
        <v>0</v>
      </c>
      <c r="G64" s="22">
        <f>G65</f>
        <v>500000</v>
      </c>
      <c r="H64" s="22">
        <f>H65</f>
        <v>0</v>
      </c>
    </row>
    <row r="65" spans="1:8" s="25" customFormat="1" x14ac:dyDescent="0.25">
      <c r="A65" s="23" t="s">
        <v>68</v>
      </c>
      <c r="B65" s="35" t="s">
        <v>14</v>
      </c>
      <c r="C65" s="22">
        <f t="shared" si="20"/>
        <v>500000</v>
      </c>
      <c r="D65" s="22">
        <f t="shared" si="20"/>
        <v>0</v>
      </c>
      <c r="E65" s="22">
        <f t="shared" si="20"/>
        <v>0</v>
      </c>
      <c r="F65" s="22">
        <f t="shared" si="20"/>
        <v>0</v>
      </c>
      <c r="G65" s="22">
        <f>G66</f>
        <v>500000</v>
      </c>
      <c r="H65" s="22">
        <f>H66</f>
        <v>0</v>
      </c>
    </row>
    <row r="66" spans="1:8" x14ac:dyDescent="0.25">
      <c r="A66" s="26" t="s">
        <v>50</v>
      </c>
      <c r="B66" s="24" t="s">
        <v>51</v>
      </c>
      <c r="C66" s="22">
        <f>'[1]9.ведомства'!G961</f>
        <v>500000</v>
      </c>
      <c r="D66" s="22">
        <f>'[1]9.ведомства'!H961</f>
        <v>0</v>
      </c>
      <c r="E66" s="22">
        <f>'[1]9.ведомства'!I961</f>
        <v>0</v>
      </c>
      <c r="F66" s="22">
        <f>'[1]9.ведомства'!J961</f>
        <v>0</v>
      </c>
      <c r="G66" s="22">
        <f>'[1]9.ведомства'!K961</f>
        <v>500000</v>
      </c>
      <c r="H66" s="22">
        <f>'[1]9.ведомства'!L961</f>
        <v>0</v>
      </c>
    </row>
    <row r="67" spans="1:8" ht="26.25" customHeight="1" x14ac:dyDescent="0.25">
      <c r="A67" s="21" t="s">
        <v>69</v>
      </c>
      <c r="B67" s="21"/>
      <c r="C67" s="22">
        <f t="shared" ref="C67:F68" si="21">C68</f>
        <v>3845000</v>
      </c>
      <c r="D67" s="22">
        <f t="shared" si="21"/>
        <v>0</v>
      </c>
      <c r="E67" s="22">
        <f t="shared" si="21"/>
        <v>0</v>
      </c>
      <c r="F67" s="22">
        <f t="shared" si="21"/>
        <v>0</v>
      </c>
      <c r="G67" s="22">
        <f>G68</f>
        <v>3845000</v>
      </c>
      <c r="H67" s="22">
        <f>H68</f>
        <v>0</v>
      </c>
    </row>
    <row r="68" spans="1:8" s="25" customFormat="1" x14ac:dyDescent="0.25">
      <c r="A68" s="23" t="s">
        <v>70</v>
      </c>
      <c r="B68" s="24" t="s">
        <v>14</v>
      </c>
      <c r="C68" s="22">
        <f t="shared" si="21"/>
        <v>3845000</v>
      </c>
      <c r="D68" s="22">
        <f t="shared" si="21"/>
        <v>0</v>
      </c>
      <c r="E68" s="22">
        <f t="shared" si="21"/>
        <v>0</v>
      </c>
      <c r="F68" s="22">
        <f t="shared" si="21"/>
        <v>0</v>
      </c>
      <c r="G68" s="22">
        <f>G69</f>
        <v>3845000</v>
      </c>
      <c r="H68" s="22">
        <f>H69</f>
        <v>0</v>
      </c>
    </row>
    <row r="69" spans="1:8" x14ac:dyDescent="0.25">
      <c r="A69" s="26" t="s">
        <v>50</v>
      </c>
      <c r="B69" s="24" t="s">
        <v>51</v>
      </c>
      <c r="C69" s="22">
        <f>'[1]9.ведомства'!G798</f>
        <v>3845000</v>
      </c>
      <c r="D69" s="22">
        <f>'[1]9.ведомства'!H798</f>
        <v>0</v>
      </c>
      <c r="E69" s="22">
        <f>'[1]9.ведомства'!I798</f>
        <v>0</v>
      </c>
      <c r="F69" s="22">
        <f>'[1]9.ведомства'!J798</f>
        <v>0</v>
      </c>
      <c r="G69" s="22">
        <f>'[1]9.ведомства'!K798</f>
        <v>3845000</v>
      </c>
      <c r="H69" s="22">
        <f>'[1]9.ведомства'!L798</f>
        <v>0</v>
      </c>
    </row>
    <row r="70" spans="1:8" s="25" customFormat="1" x14ac:dyDescent="0.25">
      <c r="A70" s="36" t="s">
        <v>71</v>
      </c>
      <c r="B70" s="36"/>
      <c r="C70" s="19">
        <f t="shared" ref="C70:F70" si="22">C71+C76</f>
        <v>358000</v>
      </c>
      <c r="D70" s="19">
        <f t="shared" si="22"/>
        <v>0</v>
      </c>
      <c r="E70" s="19">
        <f t="shared" si="22"/>
        <v>0</v>
      </c>
      <c r="F70" s="19">
        <f t="shared" si="22"/>
        <v>0</v>
      </c>
      <c r="G70" s="19">
        <f>G71+G76</f>
        <v>358000</v>
      </c>
      <c r="H70" s="19">
        <f>H71+H76</f>
        <v>0</v>
      </c>
    </row>
    <row r="71" spans="1:8" s="37" customFormat="1" ht="26.25" customHeight="1" x14ac:dyDescent="0.25">
      <c r="A71" s="21" t="s">
        <v>72</v>
      </c>
      <c r="B71" s="21"/>
      <c r="C71" s="22">
        <f t="shared" ref="C71:F71" si="23">C72+C74</f>
        <v>258000</v>
      </c>
      <c r="D71" s="22">
        <f t="shared" si="23"/>
        <v>0</v>
      </c>
      <c r="E71" s="22">
        <f t="shared" si="23"/>
        <v>0</v>
      </c>
      <c r="F71" s="22">
        <f t="shared" si="23"/>
        <v>0</v>
      </c>
      <c r="G71" s="22">
        <f>G72+G74</f>
        <v>258000</v>
      </c>
      <c r="H71" s="22">
        <f>H72+H74</f>
        <v>0</v>
      </c>
    </row>
    <row r="72" spans="1:8" s="25" customFormat="1" x14ac:dyDescent="0.25">
      <c r="A72" s="26" t="s">
        <v>73</v>
      </c>
      <c r="B72" s="24" t="s">
        <v>14</v>
      </c>
      <c r="C72" s="22">
        <f t="shared" ref="C72:F72" si="24">C73</f>
        <v>60000</v>
      </c>
      <c r="D72" s="22">
        <f t="shared" si="24"/>
        <v>0</v>
      </c>
      <c r="E72" s="22">
        <f t="shared" si="24"/>
        <v>0</v>
      </c>
      <c r="F72" s="22">
        <f t="shared" si="24"/>
        <v>0</v>
      </c>
      <c r="G72" s="22">
        <f>G73</f>
        <v>60000</v>
      </c>
      <c r="H72" s="22">
        <f>H73</f>
        <v>0</v>
      </c>
    </row>
    <row r="73" spans="1:8" x14ac:dyDescent="0.25">
      <c r="A73" s="26" t="s">
        <v>15</v>
      </c>
      <c r="B73" s="27" t="s">
        <v>16</v>
      </c>
      <c r="C73" s="22">
        <f>'[1]9.ведомства'!G171</f>
        <v>60000</v>
      </c>
      <c r="D73" s="22">
        <f>'[1]9.ведомства'!H171</f>
        <v>0</v>
      </c>
      <c r="E73" s="22">
        <f>'[1]9.ведомства'!I171</f>
        <v>0</v>
      </c>
      <c r="F73" s="22">
        <f>'[1]9.ведомства'!J171</f>
        <v>0</v>
      </c>
      <c r="G73" s="22">
        <f>'[1]9.ведомства'!K171</f>
        <v>60000</v>
      </c>
      <c r="H73" s="22">
        <f>'[1]9.ведомства'!L171</f>
        <v>0</v>
      </c>
    </row>
    <row r="74" spans="1:8" s="25" customFormat="1" x14ac:dyDescent="0.25">
      <c r="A74" s="26" t="s">
        <v>74</v>
      </c>
      <c r="B74" s="24" t="s">
        <v>14</v>
      </c>
      <c r="C74" s="22">
        <f t="shared" ref="C74:F74" si="25">C75</f>
        <v>198000</v>
      </c>
      <c r="D74" s="22">
        <f t="shared" si="25"/>
        <v>0</v>
      </c>
      <c r="E74" s="22">
        <f t="shared" si="25"/>
        <v>0</v>
      </c>
      <c r="F74" s="22">
        <f t="shared" si="25"/>
        <v>0</v>
      </c>
      <c r="G74" s="22">
        <f>G75</f>
        <v>198000</v>
      </c>
      <c r="H74" s="22">
        <f>H75</f>
        <v>0</v>
      </c>
    </row>
    <row r="75" spans="1:8" x14ac:dyDescent="0.25">
      <c r="A75" s="26" t="s">
        <v>15</v>
      </c>
      <c r="B75" s="27" t="s">
        <v>16</v>
      </c>
      <c r="C75" s="22">
        <f>'[1]9.ведомства'!G174</f>
        <v>198000</v>
      </c>
      <c r="D75" s="22">
        <f>'[1]9.ведомства'!H174</f>
        <v>0</v>
      </c>
      <c r="E75" s="22">
        <f>'[1]9.ведомства'!I174</f>
        <v>0</v>
      </c>
      <c r="F75" s="22">
        <f>'[1]9.ведомства'!J174</f>
        <v>0</v>
      </c>
      <c r="G75" s="22">
        <f>'[1]9.ведомства'!K174</f>
        <v>198000</v>
      </c>
      <c r="H75" s="22">
        <f>'[1]9.ведомства'!L174</f>
        <v>0</v>
      </c>
    </row>
    <row r="76" spans="1:8" x14ac:dyDescent="0.25">
      <c r="A76" s="21" t="s">
        <v>75</v>
      </c>
      <c r="B76" s="21"/>
      <c r="C76" s="22">
        <f t="shared" ref="C76:F77" si="26">C77</f>
        <v>100000</v>
      </c>
      <c r="D76" s="22">
        <f t="shared" si="26"/>
        <v>0</v>
      </c>
      <c r="E76" s="22">
        <f t="shared" si="26"/>
        <v>0</v>
      </c>
      <c r="F76" s="22">
        <f t="shared" si="26"/>
        <v>0</v>
      </c>
      <c r="G76" s="22">
        <f>G77</f>
        <v>100000</v>
      </c>
      <c r="H76" s="22">
        <f>H77</f>
        <v>0</v>
      </c>
    </row>
    <row r="77" spans="1:8" s="25" customFormat="1" x14ac:dyDescent="0.25">
      <c r="A77" s="23" t="s">
        <v>76</v>
      </c>
      <c r="B77" s="24" t="s">
        <v>14</v>
      </c>
      <c r="C77" s="22">
        <f t="shared" si="26"/>
        <v>100000</v>
      </c>
      <c r="D77" s="22">
        <f t="shared" si="26"/>
        <v>0</v>
      </c>
      <c r="E77" s="22">
        <f t="shared" si="26"/>
        <v>0</v>
      </c>
      <c r="F77" s="22">
        <f t="shared" si="26"/>
        <v>0</v>
      </c>
      <c r="G77" s="22">
        <f>G78</f>
        <v>100000</v>
      </c>
      <c r="H77" s="22">
        <f>H78</f>
        <v>0</v>
      </c>
    </row>
    <row r="78" spans="1:8" x14ac:dyDescent="0.25">
      <c r="A78" s="26" t="s">
        <v>15</v>
      </c>
      <c r="B78" s="27" t="s">
        <v>16</v>
      </c>
      <c r="C78" s="22">
        <f>'[1]9.ведомства'!G179</f>
        <v>100000</v>
      </c>
      <c r="D78" s="22">
        <f>'[1]9.ведомства'!H179</f>
        <v>0</v>
      </c>
      <c r="E78" s="22">
        <f>'[1]9.ведомства'!I179</f>
        <v>0</v>
      </c>
      <c r="F78" s="22">
        <f>'[1]9.ведомства'!J179</f>
        <v>0</v>
      </c>
      <c r="G78" s="22">
        <f>'[1]9.ведомства'!K179</f>
        <v>100000</v>
      </c>
      <c r="H78" s="22">
        <f>'[1]9.ведомства'!L179</f>
        <v>0</v>
      </c>
    </row>
    <row r="79" spans="1:8" s="37" customFormat="1" ht="19.5" customHeight="1" x14ac:dyDescent="0.25">
      <c r="A79" s="36" t="s">
        <v>77</v>
      </c>
      <c r="B79" s="36"/>
      <c r="C79" s="19" t="e">
        <f>C80+C95+C122+C153</f>
        <v>#REF!</v>
      </c>
      <c r="D79" s="19" t="e">
        <f>D80+D95+D122+D153</f>
        <v>#REF!</v>
      </c>
      <c r="E79" s="19" t="e">
        <f>E80+E95+E122+E153</f>
        <v>#REF!</v>
      </c>
      <c r="F79" s="19" t="e">
        <f>F80+F95+F122+F153</f>
        <v>#REF!</v>
      </c>
      <c r="G79" s="19">
        <f>G80+G95+G122+G153</f>
        <v>46083200.689999998</v>
      </c>
      <c r="H79" s="19">
        <f>H80+H95+H122+H153</f>
        <v>8715.41</v>
      </c>
    </row>
    <row r="80" spans="1:8" x14ac:dyDescent="0.25">
      <c r="A80" s="21" t="s">
        <v>78</v>
      </c>
      <c r="B80" s="21"/>
      <c r="C80" s="22" t="e">
        <f>C81+#REF!+#REF!+C83+C85+C87+C89+C91+C93</f>
        <v>#REF!</v>
      </c>
      <c r="D80" s="22" t="e">
        <f>D81+#REF!+#REF!+D83+D85+D87+D89+D91+D93</f>
        <v>#REF!</v>
      </c>
      <c r="E80" s="22" t="e">
        <f>E81+#REF!+#REF!+E83+E85+E87+E89+E91+E93</f>
        <v>#REF!</v>
      </c>
      <c r="F80" s="22" t="e">
        <f>F81+#REF!+#REF!+F83+F85+F87+F89+F91+F93</f>
        <v>#REF!</v>
      </c>
      <c r="G80" s="22">
        <f>G81+G83+G85+G87+G89+G91+G93</f>
        <v>34342218.439999998</v>
      </c>
      <c r="H80" s="22">
        <f>H81+H83+H85+H87+H89+H91+H93</f>
        <v>0</v>
      </c>
    </row>
    <row r="81" spans="1:8" s="25" customFormat="1" x14ac:dyDescent="0.25">
      <c r="A81" s="23" t="s">
        <v>79</v>
      </c>
      <c r="B81" s="35" t="s">
        <v>80</v>
      </c>
      <c r="C81" s="22">
        <f t="shared" ref="C81:F81" si="27">C82</f>
        <v>8319858.71</v>
      </c>
      <c r="D81" s="22">
        <f t="shared" si="27"/>
        <v>0</v>
      </c>
      <c r="E81" s="22">
        <f t="shared" si="27"/>
        <v>409582.12</v>
      </c>
      <c r="F81" s="22">
        <f t="shared" si="27"/>
        <v>0</v>
      </c>
      <c r="G81" s="22">
        <f>G82</f>
        <v>8729440.8300000001</v>
      </c>
      <c r="H81" s="22">
        <f>H82</f>
        <v>0</v>
      </c>
    </row>
    <row r="82" spans="1:8" x14ac:dyDescent="0.25">
      <c r="A82" s="26" t="s">
        <v>81</v>
      </c>
      <c r="B82" s="24" t="s">
        <v>82</v>
      </c>
      <c r="C82" s="22">
        <f>'[1]9.ведомства'!G1086</f>
        <v>8319858.71</v>
      </c>
      <c r="D82" s="22">
        <f>'[1]9.ведомства'!H1086</f>
        <v>0</v>
      </c>
      <c r="E82" s="22">
        <f>'[1]9.ведомства'!I1086</f>
        <v>409582.12</v>
      </c>
      <c r="F82" s="22">
        <f>'[1]9.ведомства'!J1086</f>
        <v>0</v>
      </c>
      <c r="G82" s="22">
        <f>'[1]9.ведомства'!K1086</f>
        <v>8729440.8300000001</v>
      </c>
      <c r="H82" s="22">
        <f>'[1]9.ведомства'!L1086</f>
        <v>0</v>
      </c>
    </row>
    <row r="83" spans="1:8" s="38" customFormat="1" x14ac:dyDescent="0.25">
      <c r="A83" s="23" t="s">
        <v>84</v>
      </c>
      <c r="B83" s="24" t="s">
        <v>14</v>
      </c>
      <c r="C83" s="22">
        <f t="shared" ref="C83:F83" si="28">C84</f>
        <v>225000</v>
      </c>
      <c r="D83" s="22">
        <f t="shared" si="28"/>
        <v>0</v>
      </c>
      <c r="E83" s="22">
        <f t="shared" si="28"/>
        <v>0</v>
      </c>
      <c r="F83" s="22">
        <f t="shared" si="28"/>
        <v>0</v>
      </c>
      <c r="G83" s="22">
        <f>G84</f>
        <v>225000</v>
      </c>
      <c r="H83" s="22">
        <f>H84</f>
        <v>0</v>
      </c>
    </row>
    <row r="84" spans="1:8" x14ac:dyDescent="0.25">
      <c r="A84" s="26" t="s">
        <v>81</v>
      </c>
      <c r="B84" s="24" t="s">
        <v>82</v>
      </c>
      <c r="C84" s="22">
        <f>'[1]9.ведомства'!G1105</f>
        <v>225000</v>
      </c>
      <c r="D84" s="22">
        <f>'[1]9.ведомства'!H1105</f>
        <v>0</v>
      </c>
      <c r="E84" s="22">
        <f>'[1]9.ведомства'!I1105</f>
        <v>0</v>
      </c>
      <c r="F84" s="22">
        <f>'[1]9.ведомства'!J1105</f>
        <v>0</v>
      </c>
      <c r="G84" s="22">
        <f>'[1]9.ведомства'!K1105</f>
        <v>225000</v>
      </c>
      <c r="H84" s="22">
        <f>'[1]9.ведомства'!L1105</f>
        <v>0</v>
      </c>
    </row>
    <row r="85" spans="1:8" s="25" customFormat="1" x14ac:dyDescent="0.25">
      <c r="A85" s="23" t="s">
        <v>85</v>
      </c>
      <c r="B85" s="24" t="s">
        <v>14</v>
      </c>
      <c r="C85" s="22">
        <f t="shared" ref="C85:F85" si="29">C86</f>
        <v>600000</v>
      </c>
      <c r="D85" s="22">
        <f t="shared" si="29"/>
        <v>0</v>
      </c>
      <c r="E85" s="22">
        <f t="shared" si="29"/>
        <v>0</v>
      </c>
      <c r="F85" s="22">
        <f t="shared" si="29"/>
        <v>0</v>
      </c>
      <c r="G85" s="22">
        <f>G86</f>
        <v>600000</v>
      </c>
      <c r="H85" s="22">
        <f>H86</f>
        <v>0</v>
      </c>
    </row>
    <row r="86" spans="1:8" x14ac:dyDescent="0.25">
      <c r="A86" s="26" t="s">
        <v>81</v>
      </c>
      <c r="B86" s="24" t="s">
        <v>82</v>
      </c>
      <c r="C86" s="22">
        <f>'[1]9.ведомства'!G1109</f>
        <v>600000</v>
      </c>
      <c r="D86" s="22">
        <f>'[1]9.ведомства'!H1109</f>
        <v>0</v>
      </c>
      <c r="E86" s="22">
        <f>'[1]9.ведомства'!I1109</f>
        <v>0</v>
      </c>
      <c r="F86" s="22">
        <f>'[1]9.ведомства'!J1109</f>
        <v>0</v>
      </c>
      <c r="G86" s="22">
        <f>'[1]9.ведомства'!K1109</f>
        <v>600000</v>
      </c>
      <c r="H86" s="22">
        <f>'[1]9.ведомства'!L1109</f>
        <v>0</v>
      </c>
    </row>
    <row r="87" spans="1:8" s="25" customFormat="1" x14ac:dyDescent="0.25">
      <c r="A87" s="23" t="s">
        <v>86</v>
      </c>
      <c r="B87" s="24" t="s">
        <v>14</v>
      </c>
      <c r="C87" s="22">
        <f t="shared" ref="C87:F87" si="30">C88</f>
        <v>4662108.8899999997</v>
      </c>
      <c r="D87" s="22">
        <f t="shared" si="30"/>
        <v>0</v>
      </c>
      <c r="E87" s="22">
        <f t="shared" si="30"/>
        <v>0</v>
      </c>
      <c r="F87" s="22">
        <f t="shared" si="30"/>
        <v>0</v>
      </c>
      <c r="G87" s="22">
        <f>G88</f>
        <v>4662108.8899999997</v>
      </c>
      <c r="H87" s="22">
        <f>H88</f>
        <v>0</v>
      </c>
    </row>
    <row r="88" spans="1:8" x14ac:dyDescent="0.25">
      <c r="A88" s="26" t="s">
        <v>81</v>
      </c>
      <c r="B88" s="24" t="s">
        <v>82</v>
      </c>
      <c r="C88" s="22">
        <f>'[1]9.ведомства'!G1112</f>
        <v>4662108.8899999997</v>
      </c>
      <c r="D88" s="22">
        <f>'[1]9.ведомства'!H1112</f>
        <v>0</v>
      </c>
      <c r="E88" s="22">
        <f>'[1]9.ведомства'!I1112</f>
        <v>0</v>
      </c>
      <c r="F88" s="22">
        <f>'[1]9.ведомства'!J1112</f>
        <v>0</v>
      </c>
      <c r="G88" s="22">
        <f>'[1]9.ведомства'!K1112</f>
        <v>4662108.8899999997</v>
      </c>
      <c r="H88" s="22">
        <f>'[1]9.ведомства'!L1112</f>
        <v>0</v>
      </c>
    </row>
    <row r="89" spans="1:8" s="25" customFormat="1" x14ac:dyDescent="0.25">
      <c r="A89" s="23" t="s">
        <v>87</v>
      </c>
      <c r="B89" s="24" t="s">
        <v>14</v>
      </c>
      <c r="C89" s="22">
        <f t="shared" ref="C89:F89" si="31">C90</f>
        <v>573836.29</v>
      </c>
      <c r="D89" s="22">
        <f t="shared" si="31"/>
        <v>0</v>
      </c>
      <c r="E89" s="22">
        <f t="shared" si="31"/>
        <v>0</v>
      </c>
      <c r="F89" s="22">
        <f t="shared" si="31"/>
        <v>0</v>
      </c>
      <c r="G89" s="22">
        <f>G90</f>
        <v>573836.29</v>
      </c>
      <c r="H89" s="22">
        <f>H90</f>
        <v>0</v>
      </c>
    </row>
    <row r="90" spans="1:8" x14ac:dyDescent="0.25">
      <c r="A90" s="26" t="s">
        <v>81</v>
      </c>
      <c r="B90" s="24" t="s">
        <v>82</v>
      </c>
      <c r="C90" s="22">
        <f>'[1]9.ведомства'!G1136</f>
        <v>573836.29</v>
      </c>
      <c r="D90" s="22">
        <f>'[1]9.ведомства'!H1136</f>
        <v>0</v>
      </c>
      <c r="E90" s="22">
        <f>'[1]9.ведомства'!I1136</f>
        <v>0</v>
      </c>
      <c r="F90" s="22">
        <f>'[1]9.ведомства'!J1136</f>
        <v>0</v>
      </c>
      <c r="G90" s="22">
        <f>'[1]9.ведомства'!K1136</f>
        <v>573836.29</v>
      </c>
      <c r="H90" s="22">
        <f>'[1]9.ведомства'!L1136</f>
        <v>0</v>
      </c>
    </row>
    <row r="91" spans="1:8" s="25" customFormat="1" ht="24" x14ac:dyDescent="0.25">
      <c r="A91" s="23" t="s">
        <v>88</v>
      </c>
      <c r="B91" s="35" t="s">
        <v>83</v>
      </c>
      <c r="C91" s="22">
        <f t="shared" ref="C91:F91" si="32">C92</f>
        <v>568100</v>
      </c>
      <c r="D91" s="22">
        <f t="shared" si="32"/>
        <v>0</v>
      </c>
      <c r="E91" s="22">
        <f t="shared" si="32"/>
        <v>0</v>
      </c>
      <c r="F91" s="22">
        <f t="shared" si="32"/>
        <v>0</v>
      </c>
      <c r="G91" s="22">
        <f>G92</f>
        <v>568100</v>
      </c>
      <c r="H91" s="22">
        <f>H92</f>
        <v>0</v>
      </c>
    </row>
    <row r="92" spans="1:8" x14ac:dyDescent="0.25">
      <c r="A92" s="26" t="s">
        <v>81</v>
      </c>
      <c r="B92" s="24" t="s">
        <v>82</v>
      </c>
      <c r="C92" s="22">
        <f>'[1]9.ведомства'!G1139</f>
        <v>568100</v>
      </c>
      <c r="D92" s="22">
        <f>'[1]9.ведомства'!H1139</f>
        <v>0</v>
      </c>
      <c r="E92" s="22">
        <f>'[1]9.ведомства'!I1139</f>
        <v>0</v>
      </c>
      <c r="F92" s="22">
        <f>'[1]9.ведомства'!J1139</f>
        <v>0</v>
      </c>
      <c r="G92" s="22">
        <f>'[1]9.ведомства'!K1139</f>
        <v>568100</v>
      </c>
      <c r="H92" s="22">
        <f>'[1]9.ведомства'!L1139</f>
        <v>0</v>
      </c>
    </row>
    <row r="93" spans="1:8" s="25" customFormat="1" ht="36" x14ac:dyDescent="0.25">
      <c r="A93" s="23" t="s">
        <v>89</v>
      </c>
      <c r="B93" s="35" t="s">
        <v>90</v>
      </c>
      <c r="C93" s="22">
        <f t="shared" ref="C93:F93" si="33">C94</f>
        <v>18983732.43</v>
      </c>
      <c r="D93" s="22">
        <f t="shared" si="33"/>
        <v>0</v>
      </c>
      <c r="E93" s="22">
        <f t="shared" si="33"/>
        <v>0</v>
      </c>
      <c r="F93" s="22">
        <f t="shared" si="33"/>
        <v>0</v>
      </c>
      <c r="G93" s="22">
        <f>G94</f>
        <v>18983732.43</v>
      </c>
      <c r="H93" s="22">
        <f>H94</f>
        <v>0</v>
      </c>
    </row>
    <row r="94" spans="1:8" x14ac:dyDescent="0.25">
      <c r="A94" s="26" t="s">
        <v>81</v>
      </c>
      <c r="B94" s="24" t="s">
        <v>82</v>
      </c>
      <c r="C94" s="22">
        <f>'[1]9.ведомства'!G1141</f>
        <v>18983732.43</v>
      </c>
      <c r="D94" s="22">
        <f>'[1]9.ведомства'!H1141</f>
        <v>0</v>
      </c>
      <c r="E94" s="22">
        <f>'[1]9.ведомства'!I1141</f>
        <v>0</v>
      </c>
      <c r="F94" s="22">
        <f>'[1]9.ведомства'!J1141</f>
        <v>0</v>
      </c>
      <c r="G94" s="22">
        <f>'[1]9.ведомства'!K1141</f>
        <v>18983732.43</v>
      </c>
      <c r="H94" s="22">
        <f>'[1]9.ведомства'!L1141</f>
        <v>0</v>
      </c>
    </row>
    <row r="95" spans="1:8" x14ac:dyDescent="0.25">
      <c r="A95" s="21" t="s">
        <v>91</v>
      </c>
      <c r="B95" s="21"/>
      <c r="C95" s="22">
        <f t="shared" ref="C95:F95" si="34">C96+C105+C110+C114+C119+C112</f>
        <v>5207816.5500000007</v>
      </c>
      <c r="D95" s="22">
        <f t="shared" si="34"/>
        <v>8715.41</v>
      </c>
      <c r="E95" s="22">
        <f t="shared" si="34"/>
        <v>0</v>
      </c>
      <c r="F95" s="22">
        <f t="shared" si="34"/>
        <v>0</v>
      </c>
      <c r="G95" s="22">
        <f>G96+G105+G110+G114+G119+G112</f>
        <v>5207816.5500000007</v>
      </c>
      <c r="H95" s="22">
        <f>H96+H105+H110+H114+H119+H112</f>
        <v>8715.41</v>
      </c>
    </row>
    <row r="96" spans="1:8" s="25" customFormat="1" ht="24" x14ac:dyDescent="0.25">
      <c r="A96" s="23" t="s">
        <v>92</v>
      </c>
      <c r="B96" s="24" t="s">
        <v>93</v>
      </c>
      <c r="C96" s="22">
        <f t="shared" ref="C96:F96" si="35">SUM(C97:C104)</f>
        <v>2896500</v>
      </c>
      <c r="D96" s="22">
        <f t="shared" si="35"/>
        <v>0</v>
      </c>
      <c r="E96" s="22">
        <f t="shared" si="35"/>
        <v>0</v>
      </c>
      <c r="F96" s="22">
        <f t="shared" si="35"/>
        <v>0</v>
      </c>
      <c r="G96" s="22">
        <f>SUM(G97:G104)</f>
        <v>2896500</v>
      </c>
      <c r="H96" s="22">
        <f>SUM(H97:H104)</f>
        <v>0</v>
      </c>
    </row>
    <row r="97" spans="1:8" x14ac:dyDescent="0.25">
      <c r="A97" s="26" t="s">
        <v>15</v>
      </c>
      <c r="B97" s="27" t="s">
        <v>16</v>
      </c>
      <c r="C97" s="22">
        <f>'[1]9.ведомства'!G64</f>
        <v>990000</v>
      </c>
      <c r="D97" s="22">
        <f>'[1]9.ведомства'!H64</f>
        <v>0</v>
      </c>
      <c r="E97" s="22">
        <f>'[1]9.ведомства'!I64</f>
        <v>0</v>
      </c>
      <c r="F97" s="22">
        <f>'[1]9.ведомства'!J64</f>
        <v>0</v>
      </c>
      <c r="G97" s="22">
        <f>'[1]9.ведомства'!K64</f>
        <v>990000</v>
      </c>
      <c r="H97" s="22">
        <f>'[1]9.ведомства'!L64</f>
        <v>0</v>
      </c>
    </row>
    <row r="98" spans="1:8" x14ac:dyDescent="0.25">
      <c r="A98" s="26" t="s">
        <v>28</v>
      </c>
      <c r="B98" s="27" t="s">
        <v>29</v>
      </c>
      <c r="C98" s="22">
        <f>'[1]9.ведомства'!G344</f>
        <v>515600</v>
      </c>
      <c r="D98" s="22">
        <f>'[1]9.ведомства'!H344</f>
        <v>0</v>
      </c>
      <c r="E98" s="22">
        <f>'[1]9.ведомства'!I344</f>
        <v>0</v>
      </c>
      <c r="F98" s="22">
        <f>'[1]9.ведомства'!J344</f>
        <v>0</v>
      </c>
      <c r="G98" s="22">
        <f>'[1]9.ведомства'!K344</f>
        <v>515600</v>
      </c>
      <c r="H98" s="22">
        <f>'[1]9.ведомства'!L344</f>
        <v>0</v>
      </c>
    </row>
    <row r="99" spans="1:8" x14ac:dyDescent="0.25">
      <c r="A99" s="26" t="s">
        <v>30</v>
      </c>
      <c r="B99" s="27" t="s">
        <v>31</v>
      </c>
      <c r="C99" s="22">
        <f>'[1]9.ведомства'!G401</f>
        <v>150000</v>
      </c>
      <c r="D99" s="22">
        <f>'[1]9.ведомства'!H401</f>
        <v>0</v>
      </c>
      <c r="E99" s="22">
        <f>'[1]9.ведомства'!I401</f>
        <v>0</v>
      </c>
      <c r="F99" s="22">
        <f>'[1]9.ведомства'!J401</f>
        <v>0</v>
      </c>
      <c r="G99" s="22">
        <f>'[1]9.ведомства'!K401</f>
        <v>150000</v>
      </c>
      <c r="H99" s="22">
        <f>'[1]9.ведомства'!L401</f>
        <v>0</v>
      </c>
    </row>
    <row r="100" spans="1:8" x14ac:dyDescent="0.25">
      <c r="A100" s="26" t="s">
        <v>32</v>
      </c>
      <c r="B100" s="24" t="s">
        <v>33</v>
      </c>
      <c r="C100" s="22">
        <f>'[1]9.ведомства'!G616</f>
        <v>56000</v>
      </c>
      <c r="D100" s="22">
        <f>'[1]9.ведомства'!H616</f>
        <v>0</v>
      </c>
      <c r="E100" s="22">
        <f>'[1]9.ведомства'!I616</f>
        <v>0</v>
      </c>
      <c r="F100" s="22">
        <f>'[1]9.ведомства'!J616</f>
        <v>0</v>
      </c>
      <c r="G100" s="22">
        <f>'[1]9.ведомства'!K616</f>
        <v>56000</v>
      </c>
      <c r="H100" s="22">
        <f>'[1]9.ведомства'!L616</f>
        <v>0</v>
      </c>
    </row>
    <row r="101" spans="1:8" x14ac:dyDescent="0.25">
      <c r="A101" s="26" t="s">
        <v>50</v>
      </c>
      <c r="B101" s="24" t="s">
        <v>51</v>
      </c>
      <c r="C101" s="22">
        <f>'[1]9.ведомства'!G761</f>
        <v>386900</v>
      </c>
      <c r="D101" s="22">
        <f>'[1]9.ведомства'!H761</f>
        <v>0</v>
      </c>
      <c r="E101" s="22">
        <f>'[1]9.ведомства'!I761</f>
        <v>0</v>
      </c>
      <c r="F101" s="22">
        <f>'[1]9.ведомства'!J761</f>
        <v>0</v>
      </c>
      <c r="G101" s="22">
        <f>'[1]9.ведомства'!K761</f>
        <v>386900</v>
      </c>
      <c r="H101" s="22">
        <f>'[1]9.ведомства'!L761</f>
        <v>0</v>
      </c>
    </row>
    <row r="102" spans="1:8" x14ac:dyDescent="0.25">
      <c r="A102" s="26" t="s">
        <v>94</v>
      </c>
      <c r="B102" s="27" t="s">
        <v>95</v>
      </c>
      <c r="C102" s="22">
        <f>'[1]9.ведомства'!G1015</f>
        <v>210000</v>
      </c>
      <c r="D102" s="22">
        <f>'[1]9.ведомства'!H1015</f>
        <v>0</v>
      </c>
      <c r="E102" s="22">
        <f>'[1]9.ведомства'!I1015</f>
        <v>0</v>
      </c>
      <c r="F102" s="22">
        <f>'[1]9.ведомства'!J1015</f>
        <v>0</v>
      </c>
      <c r="G102" s="22">
        <f>'[1]9.ведомства'!K1015</f>
        <v>210000</v>
      </c>
      <c r="H102" s="22">
        <f>'[1]9.ведомства'!L1015</f>
        <v>0</v>
      </c>
    </row>
    <row r="103" spans="1:8" x14ac:dyDescent="0.25">
      <c r="A103" s="26" t="s">
        <v>96</v>
      </c>
      <c r="B103" s="27" t="s">
        <v>97</v>
      </c>
      <c r="C103" s="22">
        <f>'[1]9.ведомства'!G1067</f>
        <v>105000</v>
      </c>
      <c r="D103" s="22">
        <f>'[1]9.ведомства'!H1067</f>
        <v>0</v>
      </c>
      <c r="E103" s="22">
        <f>'[1]9.ведомства'!I1067</f>
        <v>0</v>
      </c>
      <c r="F103" s="22">
        <f>'[1]9.ведомства'!J1067</f>
        <v>0</v>
      </c>
      <c r="G103" s="22">
        <f>'[1]9.ведомства'!K1067</f>
        <v>105000</v>
      </c>
      <c r="H103" s="22">
        <f>'[1]9.ведомства'!L1067</f>
        <v>0</v>
      </c>
    </row>
    <row r="104" spans="1:8" x14ac:dyDescent="0.25">
      <c r="A104" s="26" t="s">
        <v>81</v>
      </c>
      <c r="B104" s="24" t="s">
        <v>82</v>
      </c>
      <c r="C104" s="22">
        <f>'[1]9.ведомства'!G1117</f>
        <v>483000</v>
      </c>
      <c r="D104" s="22">
        <f>'[1]9.ведомства'!H1117</f>
        <v>0</v>
      </c>
      <c r="E104" s="22">
        <f>'[1]9.ведомства'!I1117</f>
        <v>0</v>
      </c>
      <c r="F104" s="22">
        <f>'[1]9.ведомства'!J1117</f>
        <v>0</v>
      </c>
      <c r="G104" s="22">
        <f>'[1]9.ведомства'!K1117</f>
        <v>483000</v>
      </c>
      <c r="H104" s="22">
        <f>'[1]9.ведомства'!L1117</f>
        <v>0</v>
      </c>
    </row>
    <row r="105" spans="1:8" s="25" customFormat="1" ht="24" x14ac:dyDescent="0.25">
      <c r="A105" s="23" t="s">
        <v>98</v>
      </c>
      <c r="B105" s="24" t="s">
        <v>93</v>
      </c>
      <c r="C105" s="22">
        <f>SUM(C106:C109)</f>
        <v>608901.14</v>
      </c>
      <c r="D105" s="22">
        <f t="shared" ref="D105:H105" si="36">SUM(D106:D109)</f>
        <v>0</v>
      </c>
      <c r="E105" s="22">
        <f t="shared" si="36"/>
        <v>0</v>
      </c>
      <c r="F105" s="22">
        <f t="shared" si="36"/>
        <v>0</v>
      </c>
      <c r="G105" s="22">
        <f t="shared" si="36"/>
        <v>608901.14</v>
      </c>
      <c r="H105" s="22">
        <f t="shared" si="36"/>
        <v>0</v>
      </c>
    </row>
    <row r="106" spans="1:8" x14ac:dyDescent="0.25">
      <c r="A106" s="26" t="s">
        <v>15</v>
      </c>
      <c r="B106" s="27" t="s">
        <v>16</v>
      </c>
      <c r="C106" s="22">
        <f>'[1]9.ведомства'!G67</f>
        <v>515000</v>
      </c>
      <c r="D106" s="22">
        <f>'[1]9.ведомства'!H67</f>
        <v>0</v>
      </c>
      <c r="E106" s="22">
        <f>'[1]9.ведомства'!I67</f>
        <v>0</v>
      </c>
      <c r="F106" s="22">
        <f>'[1]9.ведомства'!J67</f>
        <v>0</v>
      </c>
      <c r="G106" s="22">
        <f>'[1]9.ведомства'!K67</f>
        <v>515000</v>
      </c>
      <c r="H106" s="22">
        <f>'[1]9.ведомства'!L67</f>
        <v>0</v>
      </c>
    </row>
    <row r="107" spans="1:8" x14ac:dyDescent="0.25">
      <c r="A107" s="26" t="s">
        <v>28</v>
      </c>
      <c r="B107" s="27" t="s">
        <v>29</v>
      </c>
      <c r="C107" s="22">
        <f>'[1]9.ведомства'!G347</f>
        <v>29500</v>
      </c>
      <c r="D107" s="22">
        <f>'[1]9.ведомства'!H347</f>
        <v>0</v>
      </c>
      <c r="E107" s="22">
        <f>'[1]9.ведомства'!I347</f>
        <v>0</v>
      </c>
      <c r="F107" s="22">
        <f>'[1]9.ведомства'!J347</f>
        <v>0</v>
      </c>
      <c r="G107" s="22">
        <f>'[1]9.ведомства'!K347</f>
        <v>29500</v>
      </c>
      <c r="H107" s="22">
        <f>'[1]9.ведомства'!L347</f>
        <v>0</v>
      </c>
    </row>
    <row r="108" spans="1:8" x14ac:dyDescent="0.25">
      <c r="A108" s="26" t="s">
        <v>50</v>
      </c>
      <c r="B108" s="24" t="s">
        <v>51</v>
      </c>
      <c r="C108" s="22">
        <f>'[1]9.ведомства'!G763</f>
        <v>14401.14</v>
      </c>
      <c r="D108" s="22">
        <f>'[1]9.ведомства'!H763</f>
        <v>0</v>
      </c>
      <c r="E108" s="22">
        <f>'[1]9.ведомства'!I763</f>
        <v>0</v>
      </c>
      <c r="F108" s="22">
        <f>'[1]9.ведомства'!J763</f>
        <v>0</v>
      </c>
      <c r="G108" s="22">
        <f>'[1]9.ведомства'!K763</f>
        <v>14401.14</v>
      </c>
      <c r="H108" s="22">
        <f>'[1]9.ведомства'!L763</f>
        <v>0</v>
      </c>
    </row>
    <row r="109" spans="1:8" x14ac:dyDescent="0.25">
      <c r="A109" s="26" t="s">
        <v>94</v>
      </c>
      <c r="B109" s="27" t="s">
        <v>95</v>
      </c>
      <c r="C109" s="22">
        <f>'[1]9.ведомства'!G1017</f>
        <v>50000</v>
      </c>
      <c r="D109" s="22">
        <f>'[1]9.ведомства'!H1017</f>
        <v>0</v>
      </c>
      <c r="E109" s="22">
        <f>'[1]9.ведомства'!I1017</f>
        <v>0</v>
      </c>
      <c r="F109" s="22">
        <f>'[1]9.ведомства'!J1017</f>
        <v>0</v>
      </c>
      <c r="G109" s="22">
        <f>'[1]9.ведомства'!K1017</f>
        <v>50000</v>
      </c>
      <c r="H109" s="22">
        <f>'[1]9.ведомства'!L1017</f>
        <v>0</v>
      </c>
    </row>
    <row r="110" spans="1:8" ht="24" x14ac:dyDescent="0.25">
      <c r="A110" s="23" t="s">
        <v>99</v>
      </c>
      <c r="B110" s="35" t="s">
        <v>100</v>
      </c>
      <c r="C110" s="22">
        <f t="shared" ref="C110:F110" si="37">C111</f>
        <v>8715.41</v>
      </c>
      <c r="D110" s="22">
        <f t="shared" si="37"/>
        <v>8715.41</v>
      </c>
      <c r="E110" s="22">
        <f t="shared" si="37"/>
        <v>0</v>
      </c>
      <c r="F110" s="22">
        <f t="shared" si="37"/>
        <v>0</v>
      </c>
      <c r="G110" s="22">
        <f>G111</f>
        <v>8715.41</v>
      </c>
      <c r="H110" s="22">
        <f>H111</f>
        <v>8715.41</v>
      </c>
    </row>
    <row r="111" spans="1:8" x14ac:dyDescent="0.25">
      <c r="A111" s="26" t="s">
        <v>15</v>
      </c>
      <c r="B111" s="27" t="s">
        <v>16</v>
      </c>
      <c r="C111" s="22">
        <f>'[1]9.ведомства'!G151</f>
        <v>8715.41</v>
      </c>
      <c r="D111" s="22">
        <f>'[1]9.ведомства'!H151</f>
        <v>8715.41</v>
      </c>
      <c r="E111" s="22">
        <f>'[1]9.ведомства'!I151</f>
        <v>0</v>
      </c>
      <c r="F111" s="22">
        <f>'[1]9.ведомства'!J151</f>
        <v>0</v>
      </c>
      <c r="G111" s="22">
        <f>'[1]9.ведомства'!K151</f>
        <v>8715.41</v>
      </c>
      <c r="H111" s="22">
        <f>'[1]9.ведомства'!L151</f>
        <v>8715.41</v>
      </c>
    </row>
    <row r="112" spans="1:8" ht="36" x14ac:dyDescent="0.25">
      <c r="A112" s="35" t="s">
        <v>101</v>
      </c>
      <c r="B112" s="35" t="s">
        <v>102</v>
      </c>
      <c r="C112" s="22">
        <f t="shared" ref="C112:F112" si="38">C113</f>
        <v>600</v>
      </c>
      <c r="D112" s="22">
        <f t="shared" si="38"/>
        <v>0</v>
      </c>
      <c r="E112" s="22">
        <f t="shared" si="38"/>
        <v>0</v>
      </c>
      <c r="F112" s="22">
        <f t="shared" si="38"/>
        <v>0</v>
      </c>
      <c r="G112" s="22">
        <f>G113</f>
        <v>600</v>
      </c>
      <c r="H112" s="22">
        <f>H113</f>
        <v>0</v>
      </c>
    </row>
    <row r="113" spans="1:9" s="25" customFormat="1" x14ac:dyDescent="0.25">
      <c r="A113" s="26" t="s">
        <v>15</v>
      </c>
      <c r="B113" s="27" t="s">
        <v>16</v>
      </c>
      <c r="C113" s="22">
        <f>'[1]9.ведомства'!G153</f>
        <v>600</v>
      </c>
      <c r="D113" s="22">
        <f>'[1]9.ведомства'!H153</f>
        <v>0</v>
      </c>
      <c r="E113" s="22">
        <f>'[1]9.ведомства'!I153</f>
        <v>0</v>
      </c>
      <c r="F113" s="22">
        <f>'[1]9.ведомства'!J153</f>
        <v>0</v>
      </c>
      <c r="G113" s="22">
        <f>'[1]9.ведомства'!K153</f>
        <v>600</v>
      </c>
      <c r="H113" s="22">
        <f>'[1]9.ведомства'!L153</f>
        <v>0</v>
      </c>
    </row>
    <row r="114" spans="1:9" s="25" customFormat="1" ht="24" x14ac:dyDescent="0.25">
      <c r="A114" s="23" t="s">
        <v>103</v>
      </c>
      <c r="B114" s="24" t="s">
        <v>93</v>
      </c>
      <c r="C114" s="22">
        <f t="shared" ref="C114:F114" si="39">SUM(C115:C118)</f>
        <v>256000</v>
      </c>
      <c r="D114" s="22">
        <f t="shared" si="39"/>
        <v>0</v>
      </c>
      <c r="E114" s="22">
        <f t="shared" si="39"/>
        <v>0</v>
      </c>
      <c r="F114" s="22">
        <f t="shared" si="39"/>
        <v>0</v>
      </c>
      <c r="G114" s="22">
        <f>SUM(G115:G118)</f>
        <v>256000</v>
      </c>
      <c r="H114" s="22">
        <f>SUM(H115:H118)</f>
        <v>0</v>
      </c>
    </row>
    <row r="115" spans="1:9" x14ac:dyDescent="0.25">
      <c r="A115" s="26" t="s">
        <v>15</v>
      </c>
      <c r="B115" s="27" t="s">
        <v>16</v>
      </c>
      <c r="C115" s="22">
        <f>'[1]9.ведомства'!G70</f>
        <v>130000</v>
      </c>
      <c r="D115" s="22">
        <f>'[1]9.ведомства'!H70</f>
        <v>0</v>
      </c>
      <c r="E115" s="22">
        <f>'[1]9.ведомства'!I70</f>
        <v>0</v>
      </c>
      <c r="F115" s="22">
        <f>'[1]9.ведомства'!J70</f>
        <v>0</v>
      </c>
      <c r="G115" s="22">
        <f>'[1]9.ведомства'!K70</f>
        <v>130000</v>
      </c>
      <c r="H115" s="22">
        <f>'[1]9.ведомства'!L70</f>
        <v>0</v>
      </c>
    </row>
    <row r="116" spans="1:9" x14ac:dyDescent="0.25">
      <c r="A116" s="26" t="s">
        <v>28</v>
      </c>
      <c r="B116" s="27" t="s">
        <v>29</v>
      </c>
      <c r="C116" s="22">
        <f>'[1]9.ведомства'!G350</f>
        <v>42000</v>
      </c>
      <c r="D116" s="22">
        <f>'[1]9.ведомства'!H350</f>
        <v>0</v>
      </c>
      <c r="E116" s="22">
        <f>'[1]9.ведомства'!I350</f>
        <v>0</v>
      </c>
      <c r="F116" s="22">
        <f>'[1]9.ведомства'!J350</f>
        <v>0</v>
      </c>
      <c r="G116" s="22">
        <f>'[1]9.ведомства'!K350</f>
        <v>42000</v>
      </c>
      <c r="H116" s="22">
        <f>'[1]9.ведомства'!L350</f>
        <v>0</v>
      </c>
    </row>
    <row r="117" spans="1:9" x14ac:dyDescent="0.25">
      <c r="A117" s="26" t="s">
        <v>104</v>
      </c>
      <c r="B117" s="27" t="s">
        <v>95</v>
      </c>
      <c r="C117" s="22">
        <f>'[1]9.ведомства'!G1020</f>
        <v>72000</v>
      </c>
      <c r="D117" s="22">
        <f>'[1]9.ведомства'!H1020</f>
        <v>0</v>
      </c>
      <c r="E117" s="22">
        <f>'[1]9.ведомства'!I1020</f>
        <v>0</v>
      </c>
      <c r="F117" s="22">
        <f>'[1]9.ведомства'!J1020</f>
        <v>0</v>
      </c>
      <c r="G117" s="22">
        <f>'[1]9.ведомства'!K1020</f>
        <v>72000</v>
      </c>
      <c r="H117" s="22">
        <f>'[1]9.ведомства'!L1020</f>
        <v>0</v>
      </c>
    </row>
    <row r="118" spans="1:9" x14ac:dyDescent="0.25">
      <c r="A118" s="26" t="s">
        <v>81</v>
      </c>
      <c r="B118" s="24" t="s">
        <v>82</v>
      </c>
      <c r="C118" s="22">
        <f>'[1]9.ведомства'!G1119</f>
        <v>12000</v>
      </c>
      <c r="D118" s="22">
        <f>'[1]9.ведомства'!H1119</f>
        <v>0</v>
      </c>
      <c r="E118" s="22">
        <f>'[1]9.ведомства'!I1119</f>
        <v>0</v>
      </c>
      <c r="F118" s="22">
        <f>'[1]9.ведомства'!J1119</f>
        <v>0</v>
      </c>
      <c r="G118" s="22">
        <f>'[1]9.ведомства'!K1119</f>
        <v>12000</v>
      </c>
      <c r="H118" s="22">
        <f>'[1]9.ведомства'!L1119</f>
        <v>0</v>
      </c>
    </row>
    <row r="119" spans="1:9" ht="24" x14ac:dyDescent="0.25">
      <c r="A119" s="23" t="s">
        <v>105</v>
      </c>
      <c r="B119" s="24" t="s">
        <v>93</v>
      </c>
      <c r="C119" s="22">
        <f>SUM(C120:C121)</f>
        <v>1437100</v>
      </c>
      <c r="D119" s="22">
        <f>SUM(D120:D121)</f>
        <v>0</v>
      </c>
      <c r="E119" s="22">
        <f>SUM(E120:E121)</f>
        <v>0</v>
      </c>
      <c r="F119" s="22">
        <f>SUM(F120:F121)</f>
        <v>0</v>
      </c>
      <c r="G119" s="22">
        <f>SUM(G120:G121)</f>
        <v>1437100</v>
      </c>
      <c r="H119" s="22">
        <f>SUM(H120:H121)</f>
        <v>0</v>
      </c>
    </row>
    <row r="120" spans="1:9" x14ac:dyDescent="0.25">
      <c r="A120" s="26" t="s">
        <v>15</v>
      </c>
      <c r="B120" s="27" t="s">
        <v>16</v>
      </c>
      <c r="C120" s="22">
        <f>'[1]9.ведомства'!G73</f>
        <v>1354100</v>
      </c>
      <c r="D120" s="22">
        <f>'[1]9.ведомства'!H73</f>
        <v>0</v>
      </c>
      <c r="E120" s="22">
        <f>'[1]9.ведомства'!I73</f>
        <v>0</v>
      </c>
      <c r="F120" s="22">
        <f>'[1]9.ведомства'!J73</f>
        <v>0</v>
      </c>
      <c r="G120" s="22">
        <f>'[1]9.ведомства'!K73</f>
        <v>1354100</v>
      </c>
      <c r="H120" s="22">
        <f>'[1]9.ведомства'!L73</f>
        <v>0</v>
      </c>
    </row>
    <row r="121" spans="1:9" x14ac:dyDescent="0.25">
      <c r="A121" s="26" t="s">
        <v>28</v>
      </c>
      <c r="B121" s="27" t="s">
        <v>29</v>
      </c>
      <c r="C121" s="22">
        <f>'[1]9.ведомства'!G353</f>
        <v>83000</v>
      </c>
      <c r="D121" s="22">
        <f>'[1]9.ведомства'!H353</f>
        <v>0</v>
      </c>
      <c r="E121" s="22">
        <f>'[1]9.ведомства'!I353</f>
        <v>0</v>
      </c>
      <c r="F121" s="22">
        <f>'[1]9.ведомства'!J353</f>
        <v>0</v>
      </c>
      <c r="G121" s="22">
        <f>'[1]9.ведомства'!K353</f>
        <v>83000</v>
      </c>
      <c r="H121" s="22">
        <f>'[1]9.ведомства'!L353</f>
        <v>0</v>
      </c>
    </row>
    <row r="122" spans="1:9" ht="30" customHeight="1" x14ac:dyDescent="0.25">
      <c r="A122" s="21" t="s">
        <v>106</v>
      </c>
      <c r="B122" s="21"/>
      <c r="C122" s="22" t="e">
        <f>+C123+C125+#REF!+C134+C136+C144</f>
        <v>#REF!</v>
      </c>
      <c r="D122" s="22" t="e">
        <f>+D123+D125+#REF!+D134+D136+D144</f>
        <v>#REF!</v>
      </c>
      <c r="E122" s="22" t="e">
        <f>+E123+E125+#REF!+E134+E136+E144</f>
        <v>#REF!</v>
      </c>
      <c r="F122" s="22" t="e">
        <f>+F123+F125+#REF!+F134+F136+F144</f>
        <v>#REF!</v>
      </c>
      <c r="G122" s="22">
        <f>+G123+G125+G134+G136+G144</f>
        <v>6376165.6999999993</v>
      </c>
      <c r="H122" s="22">
        <f>+H123+H125+H134+H136+H144</f>
        <v>0</v>
      </c>
    </row>
    <row r="123" spans="1:9" ht="24" x14ac:dyDescent="0.25">
      <c r="A123" s="23" t="s">
        <v>107</v>
      </c>
      <c r="B123" s="24" t="s">
        <v>108</v>
      </c>
      <c r="C123" s="22">
        <f>C124</f>
        <v>50000</v>
      </c>
      <c r="D123" s="22">
        <f>D124</f>
        <v>0</v>
      </c>
      <c r="E123" s="22">
        <f t="shared" ref="E123:H123" si="40">E124</f>
        <v>0</v>
      </c>
      <c r="F123" s="22">
        <f t="shared" si="40"/>
        <v>0</v>
      </c>
      <c r="G123" s="22">
        <f t="shared" si="40"/>
        <v>50000</v>
      </c>
      <c r="H123" s="22">
        <f t="shared" si="40"/>
        <v>0</v>
      </c>
    </row>
    <row r="124" spans="1:9" x14ac:dyDescent="0.25">
      <c r="A124" s="26" t="s">
        <v>96</v>
      </c>
      <c r="B124" s="24" t="s">
        <v>97</v>
      </c>
      <c r="C124" s="22">
        <f>'[1]9.ведомства'!G1037</f>
        <v>50000</v>
      </c>
      <c r="D124" s="22">
        <f>'[1]9.ведомства'!H1037</f>
        <v>0</v>
      </c>
      <c r="E124" s="22">
        <f>'[1]9.ведомства'!I1037</f>
        <v>0</v>
      </c>
      <c r="F124" s="22">
        <f>'[1]9.ведомства'!J1037</f>
        <v>0</v>
      </c>
      <c r="G124" s="22">
        <f>'[1]9.ведомства'!K1037</f>
        <v>50000</v>
      </c>
      <c r="H124" s="22">
        <f>'[1]9.ведомства'!L1037</f>
        <v>0</v>
      </c>
      <c r="I124" s="39"/>
    </row>
    <row r="125" spans="1:9" x14ac:dyDescent="0.25">
      <c r="A125" s="23" t="s">
        <v>109</v>
      </c>
      <c r="B125" s="35" t="s">
        <v>110</v>
      </c>
      <c r="C125" s="22">
        <f>SUM(C126:C133)</f>
        <v>1541300</v>
      </c>
      <c r="D125" s="22">
        <f t="shared" ref="D125:H125" si="41">SUM(D126:D133)</f>
        <v>0</v>
      </c>
      <c r="E125" s="22">
        <f t="shared" si="41"/>
        <v>0</v>
      </c>
      <c r="F125" s="22">
        <f t="shared" si="41"/>
        <v>0</v>
      </c>
      <c r="G125" s="22">
        <f t="shared" si="41"/>
        <v>1541300</v>
      </c>
      <c r="H125" s="22">
        <f t="shared" si="41"/>
        <v>0</v>
      </c>
    </row>
    <row r="126" spans="1:9" x14ac:dyDescent="0.25">
      <c r="A126" s="26" t="s">
        <v>15</v>
      </c>
      <c r="B126" s="24" t="s">
        <v>16</v>
      </c>
      <c r="C126" s="22">
        <f>'[1]9.ведомства'!G27</f>
        <v>400000</v>
      </c>
      <c r="D126" s="22">
        <f>'[1]9.ведомства'!H27</f>
        <v>0</v>
      </c>
      <c r="E126" s="22">
        <f>'[1]9.ведомства'!I27</f>
        <v>0</v>
      </c>
      <c r="F126" s="22">
        <f>'[1]9.ведомства'!J27</f>
        <v>0</v>
      </c>
      <c r="G126" s="22">
        <f>'[1]9.ведомства'!K27</f>
        <v>400000</v>
      </c>
      <c r="H126" s="22">
        <f>'[1]9.ведомства'!L27</f>
        <v>0</v>
      </c>
    </row>
    <row r="127" spans="1:9" x14ac:dyDescent="0.25">
      <c r="A127" s="26" t="s">
        <v>28</v>
      </c>
      <c r="B127" s="24" t="s">
        <v>29</v>
      </c>
      <c r="C127" s="22">
        <f>'[1]9.ведомства'!G316</f>
        <v>473000</v>
      </c>
      <c r="D127" s="22">
        <f>'[1]9.ведомства'!H316</f>
        <v>0</v>
      </c>
      <c r="E127" s="22">
        <f>'[1]9.ведомства'!I316</f>
        <v>0</v>
      </c>
      <c r="F127" s="22">
        <f>'[1]9.ведомства'!J316</f>
        <v>0</v>
      </c>
      <c r="G127" s="22">
        <f>'[1]9.ведомства'!K316</f>
        <v>473000</v>
      </c>
      <c r="H127" s="22">
        <f>'[1]9.ведомства'!L316</f>
        <v>0</v>
      </c>
    </row>
    <row r="128" spans="1:9" x14ac:dyDescent="0.25">
      <c r="A128" s="26" t="s">
        <v>30</v>
      </c>
      <c r="B128" s="27" t="s">
        <v>31</v>
      </c>
      <c r="C128" s="22">
        <f>'[1]9.ведомства'!G380</f>
        <v>204000</v>
      </c>
      <c r="D128" s="22">
        <f>'[1]9.ведомства'!H380</f>
        <v>0</v>
      </c>
      <c r="E128" s="22">
        <f>'[1]9.ведомства'!I380</f>
        <v>0</v>
      </c>
      <c r="F128" s="22">
        <f>'[1]9.ведомства'!J380</f>
        <v>0</v>
      </c>
      <c r="G128" s="22">
        <f>'[1]9.ведомства'!K380</f>
        <v>204000</v>
      </c>
      <c r="H128" s="22">
        <f>'[1]9.ведомства'!L380</f>
        <v>0</v>
      </c>
    </row>
    <row r="129" spans="1:8" x14ac:dyDescent="0.25">
      <c r="A129" s="26" t="s">
        <v>32</v>
      </c>
      <c r="B129" s="24" t="s">
        <v>33</v>
      </c>
      <c r="C129" s="22">
        <f>'[1]9.ведомства'!G592</f>
        <v>60000</v>
      </c>
      <c r="D129" s="22">
        <f>'[1]9.ведомства'!H592</f>
        <v>0</v>
      </c>
      <c r="E129" s="22">
        <f>'[1]9.ведомства'!I592</f>
        <v>0</v>
      </c>
      <c r="F129" s="22">
        <f>'[1]9.ведомства'!J592</f>
        <v>0</v>
      </c>
      <c r="G129" s="22">
        <f>'[1]9.ведомства'!K592</f>
        <v>60000</v>
      </c>
      <c r="H129" s="22">
        <f>'[1]9.ведомства'!L592</f>
        <v>0</v>
      </c>
    </row>
    <row r="130" spans="1:8" x14ac:dyDescent="0.25">
      <c r="A130" s="26" t="s">
        <v>50</v>
      </c>
      <c r="B130" s="24" t="s">
        <v>51</v>
      </c>
      <c r="C130" s="22">
        <f>'[1]9.ведомства'!G738</f>
        <v>124700</v>
      </c>
      <c r="D130" s="22">
        <f>'[1]9.ведомства'!H738</f>
        <v>0</v>
      </c>
      <c r="E130" s="22">
        <f>'[1]9.ведомства'!I738</f>
        <v>0</v>
      </c>
      <c r="F130" s="22">
        <f>'[1]9.ведомства'!J738</f>
        <v>0</v>
      </c>
      <c r="G130" s="22">
        <f>'[1]9.ведомства'!K738</f>
        <v>124700</v>
      </c>
      <c r="H130" s="22">
        <f>'[1]9.ведомства'!L738</f>
        <v>0</v>
      </c>
    </row>
    <row r="131" spans="1:8" x14ac:dyDescent="0.25">
      <c r="A131" s="26" t="s">
        <v>104</v>
      </c>
      <c r="B131" s="24" t="s">
        <v>95</v>
      </c>
      <c r="C131" s="22">
        <f>'[1]9.ведомства'!G986</f>
        <v>126200</v>
      </c>
      <c r="D131" s="22">
        <f>'[1]9.ведомства'!H986</f>
        <v>0</v>
      </c>
      <c r="E131" s="22">
        <f>'[1]9.ведомства'!I986</f>
        <v>0</v>
      </c>
      <c r="F131" s="22">
        <f>'[1]9.ведомства'!J986</f>
        <v>0</v>
      </c>
      <c r="G131" s="22">
        <f>'[1]9.ведомства'!K986</f>
        <v>126200</v>
      </c>
      <c r="H131" s="22">
        <f>'[1]9.ведомства'!L986</f>
        <v>0</v>
      </c>
    </row>
    <row r="132" spans="1:8" x14ac:dyDescent="0.25">
      <c r="A132" s="26" t="s">
        <v>96</v>
      </c>
      <c r="B132" s="24" t="s">
        <v>97</v>
      </c>
      <c r="C132" s="22">
        <f>'[1]9.ведомства'!G1040</f>
        <v>50000</v>
      </c>
      <c r="D132" s="22">
        <f>'[1]9.ведомства'!H1040</f>
        <v>0</v>
      </c>
      <c r="E132" s="22">
        <f>'[1]9.ведомства'!I1040</f>
        <v>0</v>
      </c>
      <c r="F132" s="22">
        <f>'[1]9.ведомства'!J1040</f>
        <v>0</v>
      </c>
      <c r="G132" s="22">
        <f>'[1]9.ведомства'!K1040</f>
        <v>50000</v>
      </c>
      <c r="H132" s="22">
        <f>'[1]9.ведомства'!L1040</f>
        <v>0</v>
      </c>
    </row>
    <row r="133" spans="1:8" x14ac:dyDescent="0.25">
      <c r="A133" s="26" t="s">
        <v>81</v>
      </c>
      <c r="B133" s="24" t="s">
        <v>82</v>
      </c>
      <c r="C133" s="22">
        <f>'[1]9.ведомства'!G1095</f>
        <v>103400</v>
      </c>
      <c r="D133" s="22">
        <f>'[1]9.ведомства'!H1095</f>
        <v>0</v>
      </c>
      <c r="E133" s="22">
        <f>'[1]9.ведомства'!I1095</f>
        <v>0</v>
      </c>
      <c r="F133" s="22">
        <f>'[1]9.ведомства'!J1095</f>
        <v>0</v>
      </c>
      <c r="G133" s="22">
        <f>'[1]9.ведомства'!K1095</f>
        <v>103400</v>
      </c>
      <c r="H133" s="22">
        <f>'[1]9.ведомства'!L1095</f>
        <v>0</v>
      </c>
    </row>
    <row r="134" spans="1:8" x14ac:dyDescent="0.25">
      <c r="A134" s="23" t="s">
        <v>111</v>
      </c>
      <c r="B134" s="35" t="s">
        <v>110</v>
      </c>
      <c r="C134" s="22">
        <f>C135</f>
        <v>200000</v>
      </c>
      <c r="D134" s="22">
        <f t="shared" ref="D134:H134" si="42">D135</f>
        <v>0</v>
      </c>
      <c r="E134" s="22">
        <f t="shared" si="42"/>
        <v>0</v>
      </c>
      <c r="F134" s="22">
        <f t="shared" si="42"/>
        <v>0</v>
      </c>
      <c r="G134" s="22">
        <f t="shared" si="42"/>
        <v>200000</v>
      </c>
      <c r="H134" s="22">
        <f t="shared" si="42"/>
        <v>0</v>
      </c>
    </row>
    <row r="135" spans="1:8" x14ac:dyDescent="0.25">
      <c r="A135" s="26" t="s">
        <v>15</v>
      </c>
      <c r="B135" s="24" t="s">
        <v>16</v>
      </c>
      <c r="C135" s="22">
        <f>'[1]9.ведомства'!G31</f>
        <v>200000</v>
      </c>
      <c r="D135" s="22">
        <f>'[1]9.ведомства'!H31</f>
        <v>0</v>
      </c>
      <c r="E135" s="22">
        <f>'[1]9.ведомства'!I31</f>
        <v>0</v>
      </c>
      <c r="F135" s="22">
        <f>'[1]9.ведомства'!J31</f>
        <v>0</v>
      </c>
      <c r="G135" s="22">
        <f>'[1]9.ведомства'!K31</f>
        <v>200000</v>
      </c>
      <c r="H135" s="22">
        <f>'[1]9.ведомства'!L31</f>
        <v>0</v>
      </c>
    </row>
    <row r="136" spans="1:8" ht="24" x14ac:dyDescent="0.25">
      <c r="A136" s="26" t="s">
        <v>112</v>
      </c>
      <c r="B136" s="35" t="s">
        <v>83</v>
      </c>
      <c r="C136" s="22">
        <f>SUM(C137:C143)</f>
        <v>1956200</v>
      </c>
      <c r="D136" s="22">
        <f>SUM(D137:D143)</f>
        <v>0</v>
      </c>
      <c r="E136" s="22">
        <f>SUM(E137:E143)</f>
        <v>0</v>
      </c>
      <c r="F136" s="22">
        <f>SUM(F137:F143)</f>
        <v>0</v>
      </c>
      <c r="G136" s="22">
        <f>SUM(G137:G143)</f>
        <v>1956200</v>
      </c>
      <c r="H136" s="22">
        <f>SUM(H137:H143)</f>
        <v>0</v>
      </c>
    </row>
    <row r="137" spans="1:8" x14ac:dyDescent="0.25">
      <c r="A137" s="26" t="s">
        <v>15</v>
      </c>
      <c r="B137" s="27" t="s">
        <v>16</v>
      </c>
      <c r="C137" s="22">
        <f>'[1]9.ведомства'!G34</f>
        <v>850000</v>
      </c>
      <c r="D137" s="22">
        <f>'[1]9.ведомства'!H34</f>
        <v>0</v>
      </c>
      <c r="E137" s="22">
        <f>'[1]9.ведомства'!I34</f>
        <v>0</v>
      </c>
      <c r="F137" s="22">
        <f>'[1]9.ведомства'!J34</f>
        <v>0</v>
      </c>
      <c r="G137" s="22">
        <f>'[1]9.ведомства'!K34</f>
        <v>850000</v>
      </c>
      <c r="H137" s="22">
        <f>'[1]9.ведомства'!L34</f>
        <v>0</v>
      </c>
    </row>
    <row r="138" spans="1:8" x14ac:dyDescent="0.25">
      <c r="A138" s="26" t="s">
        <v>28</v>
      </c>
      <c r="B138" s="27" t="s">
        <v>29</v>
      </c>
      <c r="C138" s="22">
        <f>'[1]9.ведомства'!G320</f>
        <v>250000</v>
      </c>
      <c r="D138" s="22">
        <f>'[1]9.ведомства'!H320</f>
        <v>0</v>
      </c>
      <c r="E138" s="22">
        <f>'[1]9.ведомства'!I320</f>
        <v>0</v>
      </c>
      <c r="F138" s="22">
        <f>'[1]9.ведомства'!J320</f>
        <v>0</v>
      </c>
      <c r="G138" s="22">
        <f>'[1]9.ведомства'!K320</f>
        <v>250000</v>
      </c>
      <c r="H138" s="22">
        <f>'[1]9.ведомства'!L320</f>
        <v>0</v>
      </c>
    </row>
    <row r="139" spans="1:8" x14ac:dyDescent="0.25">
      <c r="A139" s="26" t="s">
        <v>30</v>
      </c>
      <c r="B139" s="27" t="s">
        <v>31</v>
      </c>
      <c r="C139" s="22">
        <f>'[1]9.ведомства'!G385</f>
        <v>100000</v>
      </c>
      <c r="D139" s="22">
        <f>'[1]9.ведомства'!H385</f>
        <v>0</v>
      </c>
      <c r="E139" s="22">
        <f>'[1]9.ведомства'!I385</f>
        <v>0</v>
      </c>
      <c r="F139" s="22">
        <f>'[1]9.ведомства'!J385</f>
        <v>0</v>
      </c>
      <c r="G139" s="22">
        <f>'[1]9.ведомства'!K385</f>
        <v>100000</v>
      </c>
      <c r="H139" s="22">
        <f>'[1]9.ведомства'!L385</f>
        <v>0</v>
      </c>
    </row>
    <row r="140" spans="1:8" x14ac:dyDescent="0.25">
      <c r="A140" s="26" t="s">
        <v>32</v>
      </c>
      <c r="B140" s="24" t="s">
        <v>33</v>
      </c>
      <c r="C140" s="22">
        <f>'[1]9.ведомства'!G596</f>
        <v>70000</v>
      </c>
      <c r="D140" s="22">
        <f>'[1]9.ведомства'!H596</f>
        <v>0</v>
      </c>
      <c r="E140" s="22">
        <f>'[1]9.ведомства'!I596</f>
        <v>0</v>
      </c>
      <c r="F140" s="22">
        <f>'[1]9.ведомства'!J596</f>
        <v>0</v>
      </c>
      <c r="G140" s="22">
        <f>'[1]9.ведомства'!K596</f>
        <v>70000</v>
      </c>
      <c r="H140" s="22">
        <f>'[1]9.ведомства'!L596</f>
        <v>0</v>
      </c>
    </row>
    <row r="141" spans="1:8" x14ac:dyDescent="0.25">
      <c r="A141" s="26" t="s">
        <v>50</v>
      </c>
      <c r="B141" s="24" t="s">
        <v>51</v>
      </c>
      <c r="C141" s="22">
        <f>'[1]9.ведомства'!G742</f>
        <v>241900</v>
      </c>
      <c r="D141" s="22">
        <f>'[1]9.ведомства'!H742</f>
        <v>0</v>
      </c>
      <c r="E141" s="22">
        <f>'[1]9.ведомства'!I742</f>
        <v>0</v>
      </c>
      <c r="F141" s="22">
        <f>'[1]9.ведомства'!J742</f>
        <v>0</v>
      </c>
      <c r="G141" s="22">
        <f>'[1]9.ведомства'!K742</f>
        <v>241900</v>
      </c>
      <c r="H141" s="22">
        <f>'[1]9.ведомства'!L742</f>
        <v>0</v>
      </c>
    </row>
    <row r="142" spans="1:8" x14ac:dyDescent="0.25">
      <c r="A142" s="26" t="s">
        <v>94</v>
      </c>
      <c r="B142" s="27" t="s">
        <v>95</v>
      </c>
      <c r="C142" s="22">
        <f>'[1]9.ведомства'!G990</f>
        <v>65900</v>
      </c>
      <c r="D142" s="22">
        <f>'[1]9.ведомства'!H990</f>
        <v>0</v>
      </c>
      <c r="E142" s="22">
        <f>'[1]9.ведомства'!I990</f>
        <v>0</v>
      </c>
      <c r="F142" s="22">
        <f>'[1]9.ведомства'!J990</f>
        <v>0</v>
      </c>
      <c r="G142" s="22">
        <f>'[1]9.ведомства'!K990</f>
        <v>65900</v>
      </c>
      <c r="H142" s="22">
        <f>'[1]9.ведомства'!L990</f>
        <v>0</v>
      </c>
    </row>
    <row r="143" spans="1:8" x14ac:dyDescent="0.25">
      <c r="A143" s="26" t="s">
        <v>81</v>
      </c>
      <c r="B143" s="24" t="s">
        <v>82</v>
      </c>
      <c r="C143" s="22">
        <f>'[1]9.ведомства'!G1100</f>
        <v>378400</v>
      </c>
      <c r="D143" s="22">
        <f>'[1]9.ведомства'!H1100</f>
        <v>0</v>
      </c>
      <c r="E143" s="22">
        <f>'[1]9.ведомства'!I1100</f>
        <v>0</v>
      </c>
      <c r="F143" s="22">
        <f>'[1]9.ведомства'!J1100</f>
        <v>0</v>
      </c>
      <c r="G143" s="22">
        <f>'[1]9.ведомства'!K1100</f>
        <v>378400</v>
      </c>
      <c r="H143" s="22">
        <f>'[1]9.ведомства'!L1100</f>
        <v>0</v>
      </c>
    </row>
    <row r="144" spans="1:8" x14ac:dyDescent="0.25">
      <c r="A144" s="23" t="s">
        <v>113</v>
      </c>
      <c r="B144" s="35" t="s">
        <v>114</v>
      </c>
      <c r="C144" s="22">
        <f t="shared" ref="C144:F144" si="43">SUM(C145:C152)</f>
        <v>2628665.6999999993</v>
      </c>
      <c r="D144" s="22">
        <f t="shared" si="43"/>
        <v>0</v>
      </c>
      <c r="E144" s="22">
        <f t="shared" si="43"/>
        <v>0</v>
      </c>
      <c r="F144" s="22">
        <f t="shared" si="43"/>
        <v>0</v>
      </c>
      <c r="G144" s="22">
        <f>SUM(G145:G152)</f>
        <v>2628665.6999999993</v>
      </c>
      <c r="H144" s="22">
        <f>SUM(H145:H152)</f>
        <v>0</v>
      </c>
    </row>
    <row r="145" spans="1:8" x14ac:dyDescent="0.25">
      <c r="A145" s="26" t="s">
        <v>15</v>
      </c>
      <c r="B145" s="27" t="s">
        <v>16</v>
      </c>
      <c r="C145" s="22">
        <f>'[1]9.ведомства'!G80</f>
        <v>1602644.17</v>
      </c>
      <c r="D145" s="22">
        <f>'[1]9.ведомства'!H80</f>
        <v>0</v>
      </c>
      <c r="E145" s="22">
        <f>'[1]9.ведомства'!I80</f>
        <v>0</v>
      </c>
      <c r="F145" s="22">
        <f>'[1]9.ведомства'!J80</f>
        <v>0</v>
      </c>
      <c r="G145" s="22">
        <f>'[1]9.ведомства'!K80</f>
        <v>1602644.17</v>
      </c>
      <c r="H145" s="22">
        <f>'[1]9.ведомства'!L80</f>
        <v>0</v>
      </c>
    </row>
    <row r="146" spans="1:8" x14ac:dyDescent="0.25">
      <c r="A146" s="26" t="s">
        <v>28</v>
      </c>
      <c r="B146" s="27" t="s">
        <v>29</v>
      </c>
      <c r="C146" s="22">
        <f>'[1]9.ведомства'!G357</f>
        <v>186132.67</v>
      </c>
      <c r="D146" s="22">
        <f>'[1]9.ведомства'!H357</f>
        <v>0</v>
      </c>
      <c r="E146" s="22">
        <f>'[1]9.ведомства'!I357</f>
        <v>0</v>
      </c>
      <c r="F146" s="22">
        <f>'[1]9.ведомства'!J357</f>
        <v>0</v>
      </c>
      <c r="G146" s="22">
        <f>'[1]9.ведомства'!K357</f>
        <v>186132.67</v>
      </c>
      <c r="H146" s="22">
        <f>'[1]9.ведомства'!L357</f>
        <v>0</v>
      </c>
    </row>
    <row r="147" spans="1:8" x14ac:dyDescent="0.25">
      <c r="A147" s="26" t="s">
        <v>30</v>
      </c>
      <c r="B147" s="27" t="s">
        <v>31</v>
      </c>
      <c r="C147" s="22">
        <f>'[1]9.ведомства'!G405</f>
        <v>161900.31</v>
      </c>
      <c r="D147" s="22">
        <f>'[1]9.ведомства'!H405</f>
        <v>0</v>
      </c>
      <c r="E147" s="22">
        <f>'[1]9.ведомства'!I405</f>
        <v>0</v>
      </c>
      <c r="F147" s="22">
        <f>'[1]9.ведомства'!J405</f>
        <v>0</v>
      </c>
      <c r="G147" s="22">
        <f>'[1]9.ведомства'!K405</f>
        <v>161900.31</v>
      </c>
      <c r="H147" s="22">
        <f>'[1]9.ведомства'!L405</f>
        <v>0</v>
      </c>
    </row>
    <row r="148" spans="1:8" x14ac:dyDescent="0.25">
      <c r="A148" s="26" t="s">
        <v>32</v>
      </c>
      <c r="B148" s="24" t="s">
        <v>33</v>
      </c>
      <c r="C148" s="22">
        <f>'[1]9.ведомства'!G620</f>
        <v>77261.070000000007</v>
      </c>
      <c r="D148" s="22">
        <f>'[1]9.ведомства'!H620</f>
        <v>0</v>
      </c>
      <c r="E148" s="22">
        <f>'[1]9.ведомства'!I620</f>
        <v>0</v>
      </c>
      <c r="F148" s="22">
        <f>'[1]9.ведомства'!J620</f>
        <v>0</v>
      </c>
      <c r="G148" s="22">
        <f>'[1]9.ведомства'!K620</f>
        <v>77261.070000000007</v>
      </c>
      <c r="H148" s="22">
        <f>'[1]9.ведомства'!L620</f>
        <v>0</v>
      </c>
    </row>
    <row r="149" spans="1:8" x14ac:dyDescent="0.25">
      <c r="A149" s="26" t="s">
        <v>50</v>
      </c>
      <c r="B149" s="24" t="s">
        <v>51</v>
      </c>
      <c r="C149" s="22">
        <f>'[1]9.ведомства'!G767</f>
        <v>235137</v>
      </c>
      <c r="D149" s="22">
        <f>'[1]9.ведомства'!H767</f>
        <v>0</v>
      </c>
      <c r="E149" s="22">
        <f>'[1]9.ведомства'!I767</f>
        <v>0</v>
      </c>
      <c r="F149" s="22">
        <f>'[1]9.ведомства'!J767</f>
        <v>0</v>
      </c>
      <c r="G149" s="22">
        <f>'[1]9.ведомства'!K767</f>
        <v>235137</v>
      </c>
      <c r="H149" s="22">
        <f>'[1]9.ведомства'!L767</f>
        <v>0</v>
      </c>
    </row>
    <row r="150" spans="1:8" x14ac:dyDescent="0.25">
      <c r="A150" s="26" t="s">
        <v>104</v>
      </c>
      <c r="B150" s="27" t="s">
        <v>95</v>
      </c>
      <c r="C150" s="22">
        <f>'[1]9.ведомства'!G1024</f>
        <v>119429.88</v>
      </c>
      <c r="D150" s="22">
        <f>'[1]9.ведомства'!H1024</f>
        <v>0</v>
      </c>
      <c r="E150" s="22">
        <f>'[1]9.ведомства'!I1024</f>
        <v>0</v>
      </c>
      <c r="F150" s="22">
        <f>'[1]9.ведомства'!J1024</f>
        <v>0</v>
      </c>
      <c r="G150" s="22">
        <f>'[1]9.ведомства'!K1024</f>
        <v>119429.88</v>
      </c>
      <c r="H150" s="22">
        <f>'[1]9.ведомства'!L1024</f>
        <v>0</v>
      </c>
    </row>
    <row r="151" spans="1:8" x14ac:dyDescent="0.25">
      <c r="A151" s="26" t="s">
        <v>96</v>
      </c>
      <c r="B151" s="27" t="s">
        <v>97</v>
      </c>
      <c r="C151" s="22">
        <f>'[1]9.ведомства'!G1077</f>
        <v>43640.28</v>
      </c>
      <c r="D151" s="22">
        <f>'[1]9.ведомства'!H1077</f>
        <v>0</v>
      </c>
      <c r="E151" s="22">
        <f>'[1]9.ведомства'!I1077</f>
        <v>0</v>
      </c>
      <c r="F151" s="22">
        <f>'[1]9.ведомства'!J1077</f>
        <v>0</v>
      </c>
      <c r="G151" s="22">
        <f>'[1]9.ведомства'!K1077</f>
        <v>43640.28</v>
      </c>
      <c r="H151" s="22">
        <f>'[1]9.ведомства'!L1077</f>
        <v>0</v>
      </c>
    </row>
    <row r="152" spans="1:8" x14ac:dyDescent="0.25">
      <c r="A152" s="26" t="s">
        <v>81</v>
      </c>
      <c r="B152" s="24" t="s">
        <v>82</v>
      </c>
      <c r="C152" s="22">
        <f>'[1]9.ведомства'!G1123</f>
        <v>202520.32000000001</v>
      </c>
      <c r="D152" s="22">
        <f>'[1]9.ведомства'!H1123</f>
        <v>0</v>
      </c>
      <c r="E152" s="22">
        <f>'[1]9.ведомства'!I1123</f>
        <v>0</v>
      </c>
      <c r="F152" s="22">
        <f>'[1]9.ведомства'!J1123</f>
        <v>0</v>
      </c>
      <c r="G152" s="22">
        <f>'[1]9.ведомства'!K1123</f>
        <v>202520.32000000001</v>
      </c>
      <c r="H152" s="22">
        <f>'[1]9.ведомства'!L1123</f>
        <v>0</v>
      </c>
    </row>
    <row r="153" spans="1:8" x14ac:dyDescent="0.25">
      <c r="A153" s="21" t="s">
        <v>115</v>
      </c>
      <c r="B153" s="21"/>
      <c r="C153" s="22" t="e">
        <f>#REF!+C154</f>
        <v>#REF!</v>
      </c>
      <c r="D153" s="22" t="e">
        <f>#REF!+D154</f>
        <v>#REF!</v>
      </c>
      <c r="E153" s="22" t="e">
        <f>#REF!+E154</f>
        <v>#REF!</v>
      </c>
      <c r="F153" s="22" t="e">
        <f>#REF!+F154</f>
        <v>#REF!</v>
      </c>
      <c r="G153" s="22">
        <f>G154</f>
        <v>157000</v>
      </c>
      <c r="H153" s="22">
        <f>H154</f>
        <v>0</v>
      </c>
    </row>
    <row r="154" spans="1:8" ht="25.5" x14ac:dyDescent="0.25">
      <c r="A154" s="23" t="s">
        <v>116</v>
      </c>
      <c r="B154" s="29" t="s">
        <v>47</v>
      </c>
      <c r="C154" s="22">
        <f>C155</f>
        <v>157000</v>
      </c>
      <c r="D154" s="22">
        <f t="shared" ref="D154:H154" si="44">D155</f>
        <v>0</v>
      </c>
      <c r="E154" s="22">
        <f t="shared" si="44"/>
        <v>0</v>
      </c>
      <c r="F154" s="22">
        <f t="shared" si="44"/>
        <v>0</v>
      </c>
      <c r="G154" s="22">
        <f t="shared" si="44"/>
        <v>157000</v>
      </c>
      <c r="H154" s="22">
        <f t="shared" si="44"/>
        <v>0</v>
      </c>
    </row>
    <row r="155" spans="1:8" x14ac:dyDescent="0.25">
      <c r="A155" s="26" t="s">
        <v>15</v>
      </c>
      <c r="B155" s="27" t="s">
        <v>16</v>
      </c>
      <c r="C155" s="22">
        <f>'[1]9.ведомства'!G87</f>
        <v>157000</v>
      </c>
      <c r="D155" s="22">
        <f>'[1]9.ведомства'!H87</f>
        <v>0</v>
      </c>
      <c r="E155" s="22">
        <f>'[1]9.ведомства'!I87</f>
        <v>0</v>
      </c>
      <c r="F155" s="22">
        <f>'[1]9.ведомства'!J87</f>
        <v>0</v>
      </c>
      <c r="G155" s="22">
        <f>'[1]9.ведомства'!K87</f>
        <v>157000</v>
      </c>
      <c r="H155" s="22">
        <f>'[1]9.ведомства'!L87</f>
        <v>0</v>
      </c>
    </row>
    <row r="156" spans="1:8" ht="21.75" customHeight="1" x14ac:dyDescent="0.25">
      <c r="A156" s="40" t="s">
        <v>117</v>
      </c>
      <c r="B156" s="41"/>
      <c r="C156" s="19" t="e">
        <f>C157+C164+C173+C180+C183+C196+C217+#REF!</f>
        <v>#REF!</v>
      </c>
      <c r="D156" s="19" t="e">
        <f>D157+D164+D173+D180+D183+D196+D217+#REF!</f>
        <v>#REF!</v>
      </c>
      <c r="E156" s="19" t="e">
        <f>E157+E164+E173+E180+E183+E196+E217+#REF!</f>
        <v>#REF!</v>
      </c>
      <c r="F156" s="19" t="e">
        <f>F157+F164+F173+F180+F183+F196+F217+#REF!</f>
        <v>#REF!</v>
      </c>
      <c r="G156" s="19">
        <f>G157+G164+G173+G180+G183+G196+G217</f>
        <v>214869380.27000001</v>
      </c>
      <c r="H156" s="19">
        <f>H157+H164+H173+H180+H183+H196+H217</f>
        <v>19486997.869999997</v>
      </c>
    </row>
    <row r="157" spans="1:8" x14ac:dyDescent="0.25">
      <c r="A157" s="42" t="s">
        <v>118</v>
      </c>
      <c r="B157" s="43"/>
      <c r="C157" s="22" t="e">
        <f>#REF!+#REF!+C160+C162+#REF!+#REF!+#REF!+#REF!+#REF!+#REF!+C158</f>
        <v>#REF!</v>
      </c>
      <c r="D157" s="22" t="e">
        <f>#REF!+#REF!+D160+D162+#REF!+#REF!+#REF!+#REF!+#REF!+#REF!+D158</f>
        <v>#REF!</v>
      </c>
      <c r="E157" s="22" t="e">
        <f>#REF!+#REF!+E160+E162+#REF!+#REF!+#REF!+#REF!+#REF!+#REF!+E158</f>
        <v>#REF!</v>
      </c>
      <c r="F157" s="22" t="e">
        <f>#REF!+#REF!+F160+F162+#REF!+#REF!+#REF!+#REF!+#REF!+#REF!+F158</f>
        <v>#REF!</v>
      </c>
      <c r="G157" s="22">
        <f>G160+G162+G158</f>
        <v>116812351</v>
      </c>
      <c r="H157" s="22">
        <f>H160+H162+H158</f>
        <v>0</v>
      </c>
    </row>
    <row r="158" spans="1:8" x14ac:dyDescent="0.25">
      <c r="A158" s="28" t="s">
        <v>119</v>
      </c>
      <c r="B158" s="29" t="s">
        <v>120</v>
      </c>
      <c r="C158" s="22">
        <f>C159</f>
        <v>0</v>
      </c>
      <c r="D158" s="22">
        <f t="shared" ref="D158:H158" si="45">D159</f>
        <v>0</v>
      </c>
      <c r="E158" s="22">
        <f t="shared" si="45"/>
        <v>683825.21</v>
      </c>
      <c r="F158" s="22">
        <f t="shared" si="45"/>
        <v>0</v>
      </c>
      <c r="G158" s="22">
        <f t="shared" si="45"/>
        <v>683825.21</v>
      </c>
      <c r="H158" s="22">
        <f t="shared" si="45"/>
        <v>0</v>
      </c>
    </row>
    <row r="159" spans="1:8" x14ac:dyDescent="0.25">
      <c r="A159" s="44" t="s">
        <v>50</v>
      </c>
      <c r="B159" s="24" t="s">
        <v>51</v>
      </c>
      <c r="C159" s="22">
        <f>'[1]9.ведомства'!G808</f>
        <v>0</v>
      </c>
      <c r="D159" s="22">
        <f>'[1]9.ведомства'!H808</f>
        <v>0</v>
      </c>
      <c r="E159" s="22">
        <f>'[1]9.ведомства'!I808</f>
        <v>683825.21</v>
      </c>
      <c r="F159" s="22">
        <f>'[1]9.ведомства'!J808</f>
        <v>0</v>
      </c>
      <c r="G159" s="22">
        <f>'[1]9.ведомства'!K808</f>
        <v>683825.21</v>
      </c>
      <c r="H159" s="22">
        <f>'[1]9.ведомства'!L808</f>
        <v>0</v>
      </c>
    </row>
    <row r="160" spans="1:8" ht="24" x14ac:dyDescent="0.25">
      <c r="A160" s="23" t="s">
        <v>121</v>
      </c>
      <c r="B160" s="35" t="s">
        <v>122</v>
      </c>
      <c r="C160" s="22">
        <f t="shared" ref="C160:F160" si="46">C161</f>
        <v>104167975.79000001</v>
      </c>
      <c r="D160" s="22">
        <f t="shared" si="46"/>
        <v>0</v>
      </c>
      <c r="E160" s="22">
        <f t="shared" si="46"/>
        <v>0</v>
      </c>
      <c r="F160" s="22">
        <f t="shared" si="46"/>
        <v>0</v>
      </c>
      <c r="G160" s="22">
        <f>G161</f>
        <v>104167975.79000001</v>
      </c>
      <c r="H160" s="22">
        <f>H161</f>
        <v>0</v>
      </c>
    </row>
    <row r="161" spans="1:8" x14ac:dyDescent="0.25">
      <c r="A161" s="44" t="s">
        <v>50</v>
      </c>
      <c r="B161" s="24" t="s">
        <v>51</v>
      </c>
      <c r="C161" s="22">
        <f>'[1]9.ведомства'!G816</f>
        <v>104167975.79000001</v>
      </c>
      <c r="D161" s="22">
        <f>'[1]9.ведомства'!H816</f>
        <v>0</v>
      </c>
      <c r="E161" s="22">
        <f>'[1]9.ведомства'!I816</f>
        <v>0</v>
      </c>
      <c r="F161" s="22">
        <f>'[1]9.ведомства'!J816</f>
        <v>0</v>
      </c>
      <c r="G161" s="22">
        <f>'[1]9.ведомства'!K816</f>
        <v>104167975.79000001</v>
      </c>
      <c r="H161" s="22">
        <f>'[1]9.ведомства'!L816</f>
        <v>0</v>
      </c>
    </row>
    <row r="162" spans="1:8" ht="24" x14ac:dyDescent="0.25">
      <c r="A162" s="23" t="s">
        <v>123</v>
      </c>
      <c r="B162" s="35" t="s">
        <v>124</v>
      </c>
      <c r="C162" s="22">
        <f t="shared" ref="C162:F162" si="47">C163</f>
        <v>11960550</v>
      </c>
      <c r="D162" s="22">
        <f t="shared" si="47"/>
        <v>0</v>
      </c>
      <c r="E162" s="22">
        <f t="shared" si="47"/>
        <v>0</v>
      </c>
      <c r="F162" s="22">
        <f t="shared" si="47"/>
        <v>0</v>
      </c>
      <c r="G162" s="22">
        <f>G163</f>
        <v>11960550</v>
      </c>
      <c r="H162" s="22">
        <f>H163</f>
        <v>0</v>
      </c>
    </row>
    <row r="163" spans="1:8" x14ac:dyDescent="0.25">
      <c r="A163" s="44" t="s">
        <v>50</v>
      </c>
      <c r="B163" s="24" t="s">
        <v>51</v>
      </c>
      <c r="C163" s="22">
        <f>'[1]9.ведомства'!G818</f>
        <v>11960550</v>
      </c>
      <c r="D163" s="22">
        <f>'[1]9.ведомства'!H818</f>
        <v>0</v>
      </c>
      <c r="E163" s="22">
        <f>'[1]9.ведомства'!I818</f>
        <v>0</v>
      </c>
      <c r="F163" s="22">
        <f>'[1]9.ведомства'!J818</f>
        <v>0</v>
      </c>
      <c r="G163" s="22">
        <f>'[1]9.ведомства'!K818</f>
        <v>11960550</v>
      </c>
      <c r="H163" s="22">
        <f>'[1]9.ведомства'!L818</f>
        <v>0</v>
      </c>
    </row>
    <row r="164" spans="1:8" x14ac:dyDescent="0.25">
      <c r="A164" s="42" t="s">
        <v>125</v>
      </c>
      <c r="B164" s="43"/>
      <c r="C164" s="22">
        <f t="shared" ref="C164:F164" si="48">C165+C167+C169+C171</f>
        <v>14802900</v>
      </c>
      <c r="D164" s="22">
        <f t="shared" si="48"/>
        <v>0</v>
      </c>
      <c r="E164" s="22">
        <f t="shared" si="48"/>
        <v>0</v>
      </c>
      <c r="F164" s="22">
        <f t="shared" si="48"/>
        <v>0</v>
      </c>
      <c r="G164" s="22">
        <f>G165+G167+G169+G171</f>
        <v>14802900</v>
      </c>
      <c r="H164" s="22">
        <f>H165+H167+H169+H171</f>
        <v>0</v>
      </c>
    </row>
    <row r="165" spans="1:8" x14ac:dyDescent="0.25">
      <c r="A165" s="23" t="s">
        <v>126</v>
      </c>
      <c r="B165" s="35" t="s">
        <v>127</v>
      </c>
      <c r="C165" s="22">
        <f t="shared" ref="C165:F165" si="49">C166</f>
        <v>9023100</v>
      </c>
      <c r="D165" s="22">
        <f t="shared" si="49"/>
        <v>0</v>
      </c>
      <c r="E165" s="22">
        <f t="shared" si="49"/>
        <v>0</v>
      </c>
      <c r="F165" s="22">
        <f t="shared" si="49"/>
        <v>0</v>
      </c>
      <c r="G165" s="22">
        <f>G166</f>
        <v>9023100</v>
      </c>
      <c r="H165" s="22">
        <f>H166</f>
        <v>0</v>
      </c>
    </row>
    <row r="166" spans="1:8" x14ac:dyDescent="0.25">
      <c r="A166" s="26" t="s">
        <v>50</v>
      </c>
      <c r="B166" s="24" t="s">
        <v>51</v>
      </c>
      <c r="C166" s="22">
        <f>'[1]9.ведомства'!G869</f>
        <v>9023100</v>
      </c>
      <c r="D166" s="22">
        <f>'[1]9.ведомства'!H869</f>
        <v>0</v>
      </c>
      <c r="E166" s="22">
        <f>'[1]9.ведомства'!I869</f>
        <v>0</v>
      </c>
      <c r="F166" s="22">
        <f>'[1]9.ведомства'!J869</f>
        <v>0</v>
      </c>
      <c r="G166" s="22">
        <f>'[1]9.ведомства'!K869</f>
        <v>9023100</v>
      </c>
      <c r="H166" s="22">
        <f>'[1]9.ведомства'!L869</f>
        <v>0</v>
      </c>
    </row>
    <row r="167" spans="1:8" x14ac:dyDescent="0.25">
      <c r="A167" s="23" t="s">
        <v>128</v>
      </c>
      <c r="B167" s="35" t="s">
        <v>129</v>
      </c>
      <c r="C167" s="22">
        <f t="shared" ref="C167:F167" si="50">C168</f>
        <v>4304200</v>
      </c>
      <c r="D167" s="22">
        <f t="shared" si="50"/>
        <v>0</v>
      </c>
      <c r="E167" s="22">
        <f t="shared" si="50"/>
        <v>0</v>
      </c>
      <c r="F167" s="22">
        <f t="shared" si="50"/>
        <v>0</v>
      </c>
      <c r="G167" s="22">
        <f>G168</f>
        <v>4304200</v>
      </c>
      <c r="H167" s="22">
        <f>H168</f>
        <v>0</v>
      </c>
    </row>
    <row r="168" spans="1:8" x14ac:dyDescent="0.25">
      <c r="A168" s="26" t="s">
        <v>50</v>
      </c>
      <c r="B168" s="24" t="s">
        <v>51</v>
      </c>
      <c r="C168" s="22">
        <f>'[1]9.ведомства'!G871</f>
        <v>4304200</v>
      </c>
      <c r="D168" s="22">
        <f>'[1]9.ведомства'!H871</f>
        <v>0</v>
      </c>
      <c r="E168" s="22">
        <f>'[1]9.ведомства'!I871</f>
        <v>0</v>
      </c>
      <c r="F168" s="22">
        <f>'[1]9.ведомства'!J871</f>
        <v>0</v>
      </c>
      <c r="G168" s="22">
        <f>'[1]9.ведомства'!K871</f>
        <v>4304200</v>
      </c>
      <c r="H168" s="22">
        <f>'[1]9.ведомства'!L871</f>
        <v>0</v>
      </c>
    </row>
    <row r="169" spans="1:8" s="25" customFormat="1" x14ac:dyDescent="0.25">
      <c r="A169" s="23" t="s">
        <v>130</v>
      </c>
      <c r="B169" s="35" t="s">
        <v>131</v>
      </c>
      <c r="C169" s="22">
        <f t="shared" ref="C169:F169" si="51">C170</f>
        <v>775600</v>
      </c>
      <c r="D169" s="22">
        <f t="shared" si="51"/>
        <v>0</v>
      </c>
      <c r="E169" s="22">
        <f t="shared" si="51"/>
        <v>0</v>
      </c>
      <c r="F169" s="22">
        <f t="shared" si="51"/>
        <v>0</v>
      </c>
      <c r="G169" s="22">
        <f>G170</f>
        <v>775600</v>
      </c>
      <c r="H169" s="22">
        <f>H170</f>
        <v>0</v>
      </c>
    </row>
    <row r="170" spans="1:8" x14ac:dyDescent="0.25">
      <c r="A170" s="26" t="s">
        <v>50</v>
      </c>
      <c r="B170" s="24" t="s">
        <v>51</v>
      </c>
      <c r="C170" s="22">
        <f>'[1]9.ведомства'!G873</f>
        <v>775600</v>
      </c>
      <c r="D170" s="22">
        <f>'[1]9.ведомства'!H873</f>
        <v>0</v>
      </c>
      <c r="E170" s="22">
        <f>'[1]9.ведомства'!I873</f>
        <v>0</v>
      </c>
      <c r="F170" s="22">
        <f>'[1]9.ведомства'!J873</f>
        <v>0</v>
      </c>
      <c r="G170" s="22">
        <f>'[1]9.ведомства'!K873</f>
        <v>775600</v>
      </c>
      <c r="H170" s="22">
        <f>'[1]9.ведомства'!L873</f>
        <v>0</v>
      </c>
    </row>
    <row r="171" spans="1:8" s="25" customFormat="1" x14ac:dyDescent="0.25">
      <c r="A171" s="23" t="s">
        <v>132</v>
      </c>
      <c r="B171" s="35" t="s">
        <v>114</v>
      </c>
      <c r="C171" s="22">
        <f t="shared" ref="C171:F171" si="52">C172</f>
        <v>700000</v>
      </c>
      <c r="D171" s="22">
        <f t="shared" si="52"/>
        <v>0</v>
      </c>
      <c r="E171" s="22">
        <f t="shared" si="52"/>
        <v>0</v>
      </c>
      <c r="F171" s="22">
        <f t="shared" si="52"/>
        <v>0</v>
      </c>
      <c r="G171" s="22">
        <f>G172</f>
        <v>700000</v>
      </c>
      <c r="H171" s="22">
        <f>H172</f>
        <v>0</v>
      </c>
    </row>
    <row r="172" spans="1:8" x14ac:dyDescent="0.25">
      <c r="A172" s="26" t="s">
        <v>50</v>
      </c>
      <c r="B172" s="24" t="s">
        <v>51</v>
      </c>
      <c r="C172" s="22">
        <f>'[1]9.ведомства'!G876</f>
        <v>700000</v>
      </c>
      <c r="D172" s="22">
        <f>'[1]9.ведомства'!H876</f>
        <v>0</v>
      </c>
      <c r="E172" s="22">
        <f>'[1]9.ведомства'!I876</f>
        <v>0</v>
      </c>
      <c r="F172" s="22">
        <f>'[1]9.ведомства'!J876</f>
        <v>0</v>
      </c>
      <c r="G172" s="22">
        <f>'[1]9.ведомства'!K876</f>
        <v>700000</v>
      </c>
      <c r="H172" s="22">
        <f>'[1]9.ведомства'!L876</f>
        <v>0</v>
      </c>
    </row>
    <row r="173" spans="1:8" x14ac:dyDescent="0.25">
      <c r="A173" s="42" t="s">
        <v>133</v>
      </c>
      <c r="B173" s="43"/>
      <c r="C173" s="22">
        <f>C174+C178+C176</f>
        <v>5222500</v>
      </c>
      <c r="D173" s="22">
        <f t="shared" ref="D173:H173" si="53">D174+D178+D176</f>
        <v>0</v>
      </c>
      <c r="E173" s="22">
        <f t="shared" si="53"/>
        <v>0</v>
      </c>
      <c r="F173" s="22">
        <f t="shared" si="53"/>
        <v>0</v>
      </c>
      <c r="G173" s="22">
        <f t="shared" si="53"/>
        <v>5222500</v>
      </c>
      <c r="H173" s="22">
        <f t="shared" si="53"/>
        <v>0</v>
      </c>
    </row>
    <row r="174" spans="1:8" ht="24" x14ac:dyDescent="0.25">
      <c r="A174" s="23" t="s">
        <v>134</v>
      </c>
      <c r="B174" s="24" t="s">
        <v>135</v>
      </c>
      <c r="C174" s="22">
        <f t="shared" ref="C174:F174" si="54">C175</f>
        <v>200000</v>
      </c>
      <c r="D174" s="22">
        <f t="shared" si="54"/>
        <v>0</v>
      </c>
      <c r="E174" s="22">
        <f t="shared" si="54"/>
        <v>0</v>
      </c>
      <c r="F174" s="22">
        <f t="shared" si="54"/>
        <v>0</v>
      </c>
      <c r="G174" s="22">
        <f>G175</f>
        <v>200000</v>
      </c>
      <c r="H174" s="22">
        <f>H175</f>
        <v>0</v>
      </c>
    </row>
    <row r="175" spans="1:8" x14ac:dyDescent="0.25">
      <c r="A175" s="26" t="s">
        <v>50</v>
      </c>
      <c r="B175" s="24" t="s">
        <v>51</v>
      </c>
      <c r="C175" s="22">
        <f>'[1]9.ведомства'!G843</f>
        <v>200000</v>
      </c>
      <c r="D175" s="22">
        <f>'[1]9.ведомства'!H843</f>
        <v>0</v>
      </c>
      <c r="E175" s="22">
        <f>'[1]9.ведомства'!I843</f>
        <v>0</v>
      </c>
      <c r="F175" s="22">
        <f>'[1]9.ведомства'!J843</f>
        <v>0</v>
      </c>
      <c r="G175" s="22">
        <f>'[1]9.ведомства'!K843</f>
        <v>200000</v>
      </c>
      <c r="H175" s="22">
        <f>'[1]9.ведомства'!L843</f>
        <v>0</v>
      </c>
    </row>
    <row r="176" spans="1:8" x14ac:dyDescent="0.25">
      <c r="A176" s="23" t="s">
        <v>136</v>
      </c>
      <c r="B176" s="35" t="s">
        <v>114</v>
      </c>
      <c r="C176" s="22">
        <f>C177</f>
        <v>22500</v>
      </c>
      <c r="D176" s="22">
        <f t="shared" ref="D176:H176" si="55">D177</f>
        <v>0</v>
      </c>
      <c r="E176" s="22">
        <f t="shared" si="55"/>
        <v>0</v>
      </c>
      <c r="F176" s="22">
        <f t="shared" si="55"/>
        <v>0</v>
      </c>
      <c r="G176" s="22">
        <f t="shared" si="55"/>
        <v>22500</v>
      </c>
      <c r="H176" s="22">
        <f t="shared" si="55"/>
        <v>0</v>
      </c>
    </row>
    <row r="177" spans="1:8" x14ac:dyDescent="0.25">
      <c r="A177" s="26" t="s">
        <v>50</v>
      </c>
      <c r="B177" s="24" t="s">
        <v>51</v>
      </c>
      <c r="C177" s="22">
        <f>'[1]9.ведомства'!G846</f>
        <v>22500</v>
      </c>
      <c r="D177" s="22">
        <f>'[1]9.ведомства'!H846</f>
        <v>0</v>
      </c>
      <c r="E177" s="22">
        <f>'[1]9.ведомства'!I846</f>
        <v>0</v>
      </c>
      <c r="F177" s="22">
        <f>'[1]9.ведомства'!J846</f>
        <v>0</v>
      </c>
      <c r="G177" s="22">
        <f>'[1]9.ведомства'!K846</f>
        <v>22500</v>
      </c>
      <c r="H177" s="22">
        <f>'[1]9.ведомства'!L846</f>
        <v>0</v>
      </c>
    </row>
    <row r="178" spans="1:8" x14ac:dyDescent="0.25">
      <c r="A178" s="23" t="s">
        <v>137</v>
      </c>
      <c r="B178" s="35" t="s">
        <v>114</v>
      </c>
      <c r="C178" s="22">
        <f t="shared" ref="C178:F178" si="56">C179</f>
        <v>5000000</v>
      </c>
      <c r="D178" s="22">
        <f t="shared" si="56"/>
        <v>0</v>
      </c>
      <c r="E178" s="22">
        <f t="shared" si="56"/>
        <v>0</v>
      </c>
      <c r="F178" s="22">
        <f t="shared" si="56"/>
        <v>0</v>
      </c>
      <c r="G178" s="22">
        <f>G179</f>
        <v>5000000</v>
      </c>
      <c r="H178" s="22">
        <f>H179</f>
        <v>0</v>
      </c>
    </row>
    <row r="179" spans="1:8" x14ac:dyDescent="0.25">
      <c r="A179" s="26" t="s">
        <v>50</v>
      </c>
      <c r="B179" s="24" t="s">
        <v>51</v>
      </c>
      <c r="C179" s="22">
        <f>'[1]9.ведомства'!G848</f>
        <v>5000000</v>
      </c>
      <c r="D179" s="22">
        <f>'[1]9.ведомства'!H848</f>
        <v>0</v>
      </c>
      <c r="E179" s="22">
        <f>'[1]9.ведомства'!I848</f>
        <v>0</v>
      </c>
      <c r="F179" s="22">
        <f>'[1]9.ведомства'!J848</f>
        <v>0</v>
      </c>
      <c r="G179" s="22">
        <f>'[1]9.ведомства'!K848</f>
        <v>5000000</v>
      </c>
      <c r="H179" s="22">
        <f>'[1]9.ведомства'!L848</f>
        <v>0</v>
      </c>
    </row>
    <row r="180" spans="1:8" x14ac:dyDescent="0.25">
      <c r="A180" s="42" t="s">
        <v>138</v>
      </c>
      <c r="B180" s="43"/>
      <c r="C180" s="22">
        <f t="shared" ref="C180:F181" si="57">C181</f>
        <v>3500000</v>
      </c>
      <c r="D180" s="22">
        <f t="shared" si="57"/>
        <v>0</v>
      </c>
      <c r="E180" s="22">
        <f t="shared" si="57"/>
        <v>0</v>
      </c>
      <c r="F180" s="22">
        <f t="shared" si="57"/>
        <v>0</v>
      </c>
      <c r="G180" s="22">
        <f>G181</f>
        <v>3500000</v>
      </c>
      <c r="H180" s="22">
        <f>H181</f>
        <v>0</v>
      </c>
    </row>
    <row r="181" spans="1:8" x14ac:dyDescent="0.25">
      <c r="A181" s="23" t="s">
        <v>139</v>
      </c>
      <c r="B181" s="35" t="s">
        <v>114</v>
      </c>
      <c r="C181" s="22">
        <f t="shared" si="57"/>
        <v>3500000</v>
      </c>
      <c r="D181" s="22">
        <f t="shared" si="57"/>
        <v>0</v>
      </c>
      <c r="E181" s="22">
        <f t="shared" si="57"/>
        <v>0</v>
      </c>
      <c r="F181" s="22">
        <f t="shared" si="57"/>
        <v>0</v>
      </c>
      <c r="G181" s="22">
        <f>G182</f>
        <v>3500000</v>
      </c>
      <c r="H181" s="22">
        <f>H182</f>
        <v>0</v>
      </c>
    </row>
    <row r="182" spans="1:8" x14ac:dyDescent="0.25">
      <c r="A182" s="26" t="s">
        <v>50</v>
      </c>
      <c r="B182" s="24" t="s">
        <v>51</v>
      </c>
      <c r="C182" s="22">
        <f>'[1]9.ведомства'!G852</f>
        <v>3500000</v>
      </c>
      <c r="D182" s="22">
        <f>'[1]9.ведомства'!H852</f>
        <v>0</v>
      </c>
      <c r="E182" s="22">
        <f>'[1]9.ведомства'!I852</f>
        <v>0</v>
      </c>
      <c r="F182" s="22">
        <f>'[1]9.ведомства'!J852</f>
        <v>0</v>
      </c>
      <c r="G182" s="22">
        <f>'[1]9.ведомства'!K852</f>
        <v>3500000</v>
      </c>
      <c r="H182" s="22">
        <f>'[1]9.ведомства'!L852</f>
        <v>0</v>
      </c>
    </row>
    <row r="183" spans="1:8" x14ac:dyDescent="0.25">
      <c r="A183" s="45" t="s">
        <v>140</v>
      </c>
      <c r="B183" s="45"/>
      <c r="C183" s="22" t="e">
        <f>C186+C188+C192+C194+#REF!+C184+C190</f>
        <v>#REF!</v>
      </c>
      <c r="D183" s="22" t="e">
        <f>D186+D188+D192+D194+#REF!+D184+D190</f>
        <v>#REF!</v>
      </c>
      <c r="E183" s="22" t="e">
        <f>E186+E188+E192+E194+#REF!+E184+E190</f>
        <v>#REF!</v>
      </c>
      <c r="F183" s="22" t="e">
        <f>F186+F188+F192+F194+#REF!+F184+F190</f>
        <v>#REF!</v>
      </c>
      <c r="G183" s="22">
        <f>G186+G188+G192+G194+G184+G190</f>
        <v>50285147.710000001</v>
      </c>
      <c r="H183" s="22">
        <f>H186+H188+H192+H194+H184+H190</f>
        <v>12162561.869999999</v>
      </c>
    </row>
    <row r="184" spans="1:8" ht="25.5" x14ac:dyDescent="0.25">
      <c r="A184" s="23" t="s">
        <v>141</v>
      </c>
      <c r="B184" s="29" t="s">
        <v>142</v>
      </c>
      <c r="C184" s="22">
        <f>C185</f>
        <v>12162561.869999999</v>
      </c>
      <c r="D184" s="22">
        <f t="shared" ref="D184:H184" si="58">D185</f>
        <v>12162561.869999999</v>
      </c>
      <c r="E184" s="22">
        <f t="shared" si="58"/>
        <v>0</v>
      </c>
      <c r="F184" s="22">
        <f t="shared" si="58"/>
        <v>0</v>
      </c>
      <c r="G184" s="22">
        <f t="shared" si="58"/>
        <v>12162561.869999999</v>
      </c>
      <c r="H184" s="22">
        <f t="shared" si="58"/>
        <v>12162561.869999999</v>
      </c>
    </row>
    <row r="185" spans="1:8" x14ac:dyDescent="0.25">
      <c r="A185" s="26" t="s">
        <v>81</v>
      </c>
      <c r="B185" s="24" t="s">
        <v>82</v>
      </c>
      <c r="C185" s="22">
        <f>'[1]9.ведомства'!G1156</f>
        <v>12162561.869999999</v>
      </c>
      <c r="D185" s="22">
        <f>'[1]9.ведомства'!H1156</f>
        <v>12162561.869999999</v>
      </c>
      <c r="E185" s="22">
        <f>'[1]9.ведомства'!I1156</f>
        <v>0</v>
      </c>
      <c r="F185" s="22">
        <f>'[1]9.ведомства'!J1156</f>
        <v>0</v>
      </c>
      <c r="G185" s="22">
        <f>'[1]9.ведомства'!K1156</f>
        <v>12162561.869999999</v>
      </c>
      <c r="H185" s="22">
        <f>'[1]9.ведомства'!L1156</f>
        <v>12162561.869999999</v>
      </c>
    </row>
    <row r="186" spans="1:8" ht="24" x14ac:dyDescent="0.25">
      <c r="A186" s="23" t="s">
        <v>143</v>
      </c>
      <c r="B186" s="24" t="s">
        <v>144</v>
      </c>
      <c r="C186" s="22">
        <f t="shared" ref="C186:F186" si="59">SUM(C187:C187)</f>
        <v>3600000</v>
      </c>
      <c r="D186" s="22">
        <f t="shared" si="59"/>
        <v>0</v>
      </c>
      <c r="E186" s="22">
        <f t="shared" si="59"/>
        <v>0</v>
      </c>
      <c r="F186" s="22">
        <f t="shared" si="59"/>
        <v>0</v>
      </c>
      <c r="G186" s="22">
        <f>SUM(G187:G187)</f>
        <v>3600000</v>
      </c>
      <c r="H186" s="22">
        <f>SUM(H187:H187)</f>
        <v>0</v>
      </c>
    </row>
    <row r="187" spans="1:8" x14ac:dyDescent="0.25">
      <c r="A187" s="26" t="s">
        <v>81</v>
      </c>
      <c r="B187" s="24" t="s">
        <v>82</v>
      </c>
      <c r="C187" s="22">
        <f>'[1]9.ведомства'!G1157</f>
        <v>3600000</v>
      </c>
      <c r="D187" s="22">
        <f>'[1]9.ведомства'!H1157</f>
        <v>0</v>
      </c>
      <c r="E187" s="22">
        <f>'[1]9.ведомства'!I1157</f>
        <v>0</v>
      </c>
      <c r="F187" s="22">
        <f>'[1]9.ведомства'!J1157</f>
        <v>0</v>
      </c>
      <c r="G187" s="22">
        <f>'[1]9.ведомства'!K1157</f>
        <v>3600000</v>
      </c>
      <c r="H187" s="22">
        <f>'[1]9.ведомства'!L1157</f>
        <v>0</v>
      </c>
    </row>
    <row r="188" spans="1:8" x14ac:dyDescent="0.25">
      <c r="A188" s="23" t="s">
        <v>145</v>
      </c>
      <c r="B188" s="24" t="s">
        <v>146</v>
      </c>
      <c r="C188" s="22">
        <f t="shared" ref="C188:F188" si="60">C189</f>
        <v>1580000</v>
      </c>
      <c r="D188" s="22">
        <f t="shared" si="60"/>
        <v>0</v>
      </c>
      <c r="E188" s="22">
        <f t="shared" si="60"/>
        <v>0</v>
      </c>
      <c r="F188" s="22">
        <f t="shared" si="60"/>
        <v>0</v>
      </c>
      <c r="G188" s="22">
        <f>G189</f>
        <v>1580000</v>
      </c>
      <c r="H188" s="22">
        <f>H189</f>
        <v>0</v>
      </c>
    </row>
    <row r="189" spans="1:8" x14ac:dyDescent="0.25">
      <c r="A189" s="26" t="s">
        <v>50</v>
      </c>
      <c r="B189" s="24" t="s">
        <v>51</v>
      </c>
      <c r="C189" s="22">
        <f>'[1]9.ведомства'!G833</f>
        <v>1580000</v>
      </c>
      <c r="D189" s="22">
        <f>'[1]9.ведомства'!H833</f>
        <v>0</v>
      </c>
      <c r="E189" s="22">
        <f>'[1]9.ведомства'!I833</f>
        <v>0</v>
      </c>
      <c r="F189" s="22">
        <f>'[1]9.ведомства'!J833</f>
        <v>0</v>
      </c>
      <c r="G189" s="22">
        <f>'[1]9.ведомства'!K833</f>
        <v>1580000</v>
      </c>
      <c r="H189" s="22">
        <f>'[1]9.ведомства'!L833</f>
        <v>0</v>
      </c>
    </row>
    <row r="190" spans="1:8" ht="25.5" x14ac:dyDescent="0.25">
      <c r="A190" s="23" t="s">
        <v>147</v>
      </c>
      <c r="B190" s="29" t="s">
        <v>148</v>
      </c>
      <c r="C190" s="22">
        <f>C191</f>
        <v>18400000</v>
      </c>
      <c r="D190" s="22">
        <f t="shared" ref="D190:H190" si="61">D191</f>
        <v>0</v>
      </c>
      <c r="E190" s="22">
        <f t="shared" si="61"/>
        <v>0</v>
      </c>
      <c r="F190" s="22">
        <f t="shared" si="61"/>
        <v>0</v>
      </c>
      <c r="G190" s="22">
        <f t="shared" si="61"/>
        <v>18400000</v>
      </c>
      <c r="H190" s="22">
        <f t="shared" si="61"/>
        <v>0</v>
      </c>
    </row>
    <row r="191" spans="1:8" x14ac:dyDescent="0.25">
      <c r="A191" s="26" t="s">
        <v>81</v>
      </c>
      <c r="B191" s="24" t="s">
        <v>82</v>
      </c>
      <c r="C191" s="22">
        <f>'[1]9.ведомства'!G1160</f>
        <v>18400000</v>
      </c>
      <c r="D191" s="22">
        <f>'[1]9.ведомства'!H1160</f>
        <v>0</v>
      </c>
      <c r="E191" s="22">
        <f>'[1]9.ведомства'!I1160</f>
        <v>0</v>
      </c>
      <c r="F191" s="22">
        <f>'[1]9.ведомства'!J1160</f>
        <v>0</v>
      </c>
      <c r="G191" s="22">
        <f>'[1]9.ведомства'!K1160</f>
        <v>18400000</v>
      </c>
      <c r="H191" s="22">
        <f>'[1]9.ведомства'!L1160</f>
        <v>0</v>
      </c>
    </row>
    <row r="192" spans="1:8" x14ac:dyDescent="0.25">
      <c r="A192" s="23" t="s">
        <v>149</v>
      </c>
      <c r="B192" s="35" t="s">
        <v>150</v>
      </c>
      <c r="C192" s="22">
        <f>SUM(C193:C193)</f>
        <v>473285.84</v>
      </c>
      <c r="D192" s="22">
        <f>SUM(D193:D193)</f>
        <v>0</v>
      </c>
      <c r="E192" s="22">
        <f>SUM(E193:E193)</f>
        <v>0</v>
      </c>
      <c r="F192" s="22">
        <f>SUM(F193:F193)</f>
        <v>0</v>
      </c>
      <c r="G192" s="22">
        <f>SUM(G193:G193)</f>
        <v>473285.84</v>
      </c>
      <c r="H192" s="22">
        <f>SUM(H193:H193)</f>
        <v>0</v>
      </c>
    </row>
    <row r="193" spans="1:8" x14ac:dyDescent="0.25">
      <c r="A193" s="26" t="s">
        <v>50</v>
      </c>
      <c r="B193" s="24" t="s">
        <v>51</v>
      </c>
      <c r="C193" s="22">
        <f>'[1]9.ведомства'!G836</f>
        <v>473285.84</v>
      </c>
      <c r="D193" s="22">
        <f>'[1]9.ведомства'!H836</f>
        <v>0</v>
      </c>
      <c r="E193" s="22">
        <f>'[1]9.ведомства'!I836</f>
        <v>0</v>
      </c>
      <c r="F193" s="22">
        <f>'[1]9.ведомства'!J836</f>
        <v>0</v>
      </c>
      <c r="G193" s="22">
        <f>'[1]9.ведомства'!K836</f>
        <v>473285.84</v>
      </c>
      <c r="H193" s="22">
        <f>'[1]9.ведомства'!L836</f>
        <v>0</v>
      </c>
    </row>
    <row r="194" spans="1:8" x14ac:dyDescent="0.25">
      <c r="A194" s="23" t="s">
        <v>151</v>
      </c>
      <c r="B194" s="35" t="s">
        <v>152</v>
      </c>
      <c r="C194" s="22">
        <f t="shared" ref="C194:F194" si="62">C195</f>
        <v>14069300</v>
      </c>
      <c r="D194" s="22">
        <f t="shared" si="62"/>
        <v>0</v>
      </c>
      <c r="E194" s="22">
        <f t="shared" si="62"/>
        <v>0</v>
      </c>
      <c r="F194" s="22">
        <f t="shared" si="62"/>
        <v>0</v>
      </c>
      <c r="G194" s="22">
        <f>G195</f>
        <v>14069300</v>
      </c>
      <c r="H194" s="22">
        <f>H195</f>
        <v>0</v>
      </c>
    </row>
    <row r="195" spans="1:8" x14ac:dyDescent="0.25">
      <c r="A195" s="26" t="s">
        <v>81</v>
      </c>
      <c r="B195" s="24" t="s">
        <v>82</v>
      </c>
      <c r="C195" s="22">
        <f>'[1]9.ведомства'!G1168</f>
        <v>14069300</v>
      </c>
      <c r="D195" s="22">
        <f>'[1]9.ведомства'!H1168</f>
        <v>0</v>
      </c>
      <c r="E195" s="22">
        <f>'[1]9.ведомства'!I1168</f>
        <v>0</v>
      </c>
      <c r="F195" s="22">
        <f>'[1]9.ведомства'!J1168</f>
        <v>0</v>
      </c>
      <c r="G195" s="22">
        <f>'[1]9.ведомства'!K1168</f>
        <v>14069300</v>
      </c>
      <c r="H195" s="22">
        <f>'[1]9.ведомства'!L1168</f>
        <v>0</v>
      </c>
    </row>
    <row r="196" spans="1:8" ht="21" customHeight="1" x14ac:dyDescent="0.25">
      <c r="A196" s="42" t="s">
        <v>153</v>
      </c>
      <c r="B196" s="43"/>
      <c r="C196" s="22" t="e">
        <f>C197+C205+C207+#REF!+C211+C213+C215+C209+#REF!+#REF!+C199+#REF!+#REF!+C201+#REF!+C203+#REF!</f>
        <v>#REF!</v>
      </c>
      <c r="D196" s="22" t="e">
        <f>D197+D205+D207+#REF!+D211+D213+D215+D209+#REF!+#REF!+D199+#REF!+#REF!+D201+#REF!+D203+#REF!</f>
        <v>#REF!</v>
      </c>
      <c r="E196" s="22" t="e">
        <f>E197+E205+E207+#REF!+E211+E213+E215+E209+#REF!+#REF!+E199+#REF!+#REF!+E201+#REF!+E203+#REF!</f>
        <v>#REF!</v>
      </c>
      <c r="F196" s="22" t="e">
        <f>F197+F205+F207+#REF!+F211+F213+F215+F209+#REF!+#REF!+F199+#REF!+#REF!+F201+#REF!+F203+#REF!</f>
        <v>#REF!</v>
      </c>
      <c r="G196" s="22">
        <f>G197+G205+G207+G211+G213+G215+G209+G199+G201+G203</f>
        <v>20221141.559999999</v>
      </c>
      <c r="H196" s="22">
        <f>H197+H205+H207+H211+H213+H215+H209+H199+H201+H203</f>
        <v>7324436</v>
      </c>
    </row>
    <row r="197" spans="1:8" x14ac:dyDescent="0.25">
      <c r="A197" s="23" t="s">
        <v>154</v>
      </c>
      <c r="B197" s="35" t="s">
        <v>155</v>
      </c>
      <c r="C197" s="22">
        <f t="shared" ref="C197:F197" si="63">C198</f>
        <v>6306500</v>
      </c>
      <c r="D197" s="22">
        <f t="shared" si="63"/>
        <v>0</v>
      </c>
      <c r="E197" s="22">
        <f t="shared" si="63"/>
        <v>0</v>
      </c>
      <c r="F197" s="22">
        <f t="shared" si="63"/>
        <v>0</v>
      </c>
      <c r="G197" s="22">
        <f>G198</f>
        <v>6306500</v>
      </c>
      <c r="H197" s="22">
        <f>H198</f>
        <v>0</v>
      </c>
    </row>
    <row r="198" spans="1:8" x14ac:dyDescent="0.25">
      <c r="A198" s="26" t="s">
        <v>50</v>
      </c>
      <c r="B198" s="24" t="s">
        <v>51</v>
      </c>
      <c r="C198" s="22">
        <f>'[1]9.ведомства'!G882</f>
        <v>6306500</v>
      </c>
      <c r="D198" s="22">
        <f>'[1]9.ведомства'!H882</f>
        <v>0</v>
      </c>
      <c r="E198" s="22">
        <f>'[1]9.ведомства'!I882</f>
        <v>0</v>
      </c>
      <c r="F198" s="22">
        <f>'[1]9.ведомства'!J882</f>
        <v>0</v>
      </c>
      <c r="G198" s="22">
        <f>'[1]9.ведомства'!K882</f>
        <v>6306500</v>
      </c>
      <c r="H198" s="22">
        <f>'[1]9.ведомства'!L882</f>
        <v>0</v>
      </c>
    </row>
    <row r="199" spans="1:8" x14ac:dyDescent="0.25">
      <c r="A199" s="23" t="s">
        <v>156</v>
      </c>
      <c r="B199" s="29" t="s">
        <v>157</v>
      </c>
      <c r="C199" s="22">
        <f>C200</f>
        <v>600000</v>
      </c>
      <c r="D199" s="22">
        <f t="shared" ref="D199:H199" si="64">D200</f>
        <v>0</v>
      </c>
      <c r="E199" s="22">
        <f t="shared" si="64"/>
        <v>0</v>
      </c>
      <c r="F199" s="22">
        <f t="shared" si="64"/>
        <v>0</v>
      </c>
      <c r="G199" s="22">
        <f t="shared" si="64"/>
        <v>600000</v>
      </c>
      <c r="H199" s="22">
        <f t="shared" si="64"/>
        <v>0</v>
      </c>
    </row>
    <row r="200" spans="1:8" x14ac:dyDescent="0.25">
      <c r="A200" s="26" t="s">
        <v>50</v>
      </c>
      <c r="B200" s="24" t="s">
        <v>51</v>
      </c>
      <c r="C200" s="22">
        <f>'[1]9.ведомства'!G885</f>
        <v>600000</v>
      </c>
      <c r="D200" s="22">
        <f>'[1]9.ведомства'!H885</f>
        <v>0</v>
      </c>
      <c r="E200" s="22">
        <f>'[1]9.ведомства'!I885</f>
        <v>0</v>
      </c>
      <c r="F200" s="22">
        <f>'[1]9.ведомства'!J885</f>
        <v>0</v>
      </c>
      <c r="G200" s="22">
        <f>'[1]9.ведомства'!K885</f>
        <v>600000</v>
      </c>
      <c r="H200" s="22">
        <f>'[1]9.ведомства'!L885</f>
        <v>0</v>
      </c>
    </row>
    <row r="201" spans="1:8" x14ac:dyDescent="0.25">
      <c r="A201" s="23" t="s">
        <v>158</v>
      </c>
      <c r="B201" s="24" t="s">
        <v>159</v>
      </c>
      <c r="C201" s="22">
        <f>C202</f>
        <v>100000</v>
      </c>
      <c r="D201" s="22">
        <f t="shared" ref="D201:H201" si="65">D202</f>
        <v>0</v>
      </c>
      <c r="E201" s="22">
        <f t="shared" si="65"/>
        <v>0</v>
      </c>
      <c r="F201" s="22">
        <f t="shared" si="65"/>
        <v>0</v>
      </c>
      <c r="G201" s="22">
        <f t="shared" si="65"/>
        <v>100000</v>
      </c>
      <c r="H201" s="22">
        <f t="shared" si="65"/>
        <v>0</v>
      </c>
    </row>
    <row r="202" spans="1:8" x14ac:dyDescent="0.25">
      <c r="A202" s="26" t="s">
        <v>50</v>
      </c>
      <c r="B202" s="24" t="s">
        <v>51</v>
      </c>
      <c r="C202" s="22">
        <f>'[1]9.ведомства'!G887</f>
        <v>100000</v>
      </c>
      <c r="D202" s="22">
        <f>'[1]9.ведомства'!H887</f>
        <v>0</v>
      </c>
      <c r="E202" s="22">
        <f>'[1]9.ведомства'!I887</f>
        <v>0</v>
      </c>
      <c r="F202" s="22">
        <f>'[1]9.ведомства'!J887</f>
        <v>0</v>
      </c>
      <c r="G202" s="22">
        <f>'[1]9.ведомства'!K887</f>
        <v>100000</v>
      </c>
      <c r="H202" s="22">
        <f>'[1]9.ведомства'!L887</f>
        <v>0</v>
      </c>
    </row>
    <row r="203" spans="1:8" ht="24" x14ac:dyDescent="0.25">
      <c r="A203" s="26" t="s">
        <v>160</v>
      </c>
      <c r="B203" s="24" t="s">
        <v>161</v>
      </c>
      <c r="C203" s="22">
        <f>C204</f>
        <v>278500</v>
      </c>
      <c r="D203" s="22">
        <f t="shared" ref="D203:H203" si="66">D204</f>
        <v>0</v>
      </c>
      <c r="E203" s="22">
        <f t="shared" si="66"/>
        <v>114626.02</v>
      </c>
      <c r="F203" s="22">
        <f t="shared" si="66"/>
        <v>0</v>
      </c>
      <c r="G203" s="22">
        <f t="shared" si="66"/>
        <v>393126.02</v>
      </c>
      <c r="H203" s="22">
        <f t="shared" si="66"/>
        <v>0</v>
      </c>
    </row>
    <row r="204" spans="1:8" x14ac:dyDescent="0.25">
      <c r="A204" s="26" t="s">
        <v>50</v>
      </c>
      <c r="B204" s="24" t="s">
        <v>51</v>
      </c>
      <c r="C204" s="22">
        <f>'[1]9.ведомства'!G891</f>
        <v>278500</v>
      </c>
      <c r="D204" s="22">
        <f>'[1]9.ведомства'!H891</f>
        <v>0</v>
      </c>
      <c r="E204" s="22">
        <f>'[1]9.ведомства'!I891</f>
        <v>114626.02</v>
      </c>
      <c r="F204" s="22">
        <f>'[1]9.ведомства'!J891</f>
        <v>0</v>
      </c>
      <c r="G204" s="22">
        <f>'[1]9.ведомства'!K891</f>
        <v>393126.02</v>
      </c>
      <c r="H204" s="22">
        <f>'[1]9.ведомства'!L891</f>
        <v>0</v>
      </c>
    </row>
    <row r="205" spans="1:8" s="25" customFormat="1" x14ac:dyDescent="0.25">
      <c r="A205" s="23" t="s">
        <v>162</v>
      </c>
      <c r="B205" s="34" t="s">
        <v>163</v>
      </c>
      <c r="C205" s="22">
        <f t="shared" ref="C205:F205" si="67">C206</f>
        <v>7306416</v>
      </c>
      <c r="D205" s="22">
        <f t="shared" si="67"/>
        <v>7306416</v>
      </c>
      <c r="E205" s="22">
        <f t="shared" si="67"/>
        <v>0</v>
      </c>
      <c r="F205" s="22">
        <f t="shared" si="67"/>
        <v>0</v>
      </c>
      <c r="G205" s="22">
        <f>G206</f>
        <v>7306416</v>
      </c>
      <c r="H205" s="22">
        <f>H206</f>
        <v>7306416</v>
      </c>
    </row>
    <row r="206" spans="1:8" x14ac:dyDescent="0.25">
      <c r="A206" s="26" t="s">
        <v>50</v>
      </c>
      <c r="B206" s="24" t="s">
        <v>51</v>
      </c>
      <c r="C206" s="22">
        <f>'[1]9.ведомства'!G776</f>
        <v>7306416</v>
      </c>
      <c r="D206" s="22">
        <f>'[1]9.ведомства'!H776</f>
        <v>7306416</v>
      </c>
      <c r="E206" s="22">
        <f>'[1]9.ведомства'!I776</f>
        <v>0</v>
      </c>
      <c r="F206" s="22">
        <f>'[1]9.ведомства'!J776</f>
        <v>0</v>
      </c>
      <c r="G206" s="22">
        <f>'[1]9.ведомства'!K776</f>
        <v>7306416</v>
      </c>
      <c r="H206" s="22">
        <f>'[1]9.ведомства'!L776</f>
        <v>7306416</v>
      </c>
    </row>
    <row r="207" spans="1:8" s="25" customFormat="1" ht="25.5" x14ac:dyDescent="0.25">
      <c r="A207" s="23" t="s">
        <v>164</v>
      </c>
      <c r="B207" s="34" t="s">
        <v>165</v>
      </c>
      <c r="C207" s="22">
        <f t="shared" ref="C207:F207" si="68">C208</f>
        <v>18020</v>
      </c>
      <c r="D207" s="22">
        <f t="shared" si="68"/>
        <v>18020</v>
      </c>
      <c r="E207" s="22">
        <f t="shared" si="68"/>
        <v>0</v>
      </c>
      <c r="F207" s="22">
        <f t="shared" si="68"/>
        <v>0</v>
      </c>
      <c r="G207" s="22">
        <f>G208</f>
        <v>18020</v>
      </c>
      <c r="H207" s="22">
        <f>H208</f>
        <v>18020</v>
      </c>
    </row>
    <row r="208" spans="1:8" x14ac:dyDescent="0.25">
      <c r="A208" s="26" t="s">
        <v>50</v>
      </c>
      <c r="B208" s="24" t="s">
        <v>51</v>
      </c>
      <c r="C208" s="22">
        <f>'[1]9.ведомства'!G778</f>
        <v>18020</v>
      </c>
      <c r="D208" s="22">
        <f>'[1]9.ведомства'!H778</f>
        <v>18020</v>
      </c>
      <c r="E208" s="22">
        <f>'[1]9.ведомства'!I778</f>
        <v>0</v>
      </c>
      <c r="F208" s="22">
        <f>'[1]9.ведомства'!J778</f>
        <v>0</v>
      </c>
      <c r="G208" s="22">
        <f>'[1]9.ведомства'!K778</f>
        <v>18020</v>
      </c>
      <c r="H208" s="22">
        <f>'[1]9.ведомства'!L778</f>
        <v>18020</v>
      </c>
    </row>
    <row r="209" spans="1:9" x14ac:dyDescent="0.25">
      <c r="A209" s="26" t="s">
        <v>166</v>
      </c>
      <c r="B209" s="29" t="s">
        <v>167</v>
      </c>
      <c r="C209" s="22">
        <f>C210</f>
        <v>550000</v>
      </c>
      <c r="D209" s="22">
        <f t="shared" ref="D209:H209" si="69">D210</f>
        <v>0</v>
      </c>
      <c r="E209" s="22">
        <f t="shared" si="69"/>
        <v>0</v>
      </c>
      <c r="F209" s="22">
        <f t="shared" si="69"/>
        <v>0</v>
      </c>
      <c r="G209" s="22">
        <f t="shared" si="69"/>
        <v>550000</v>
      </c>
      <c r="H209" s="22">
        <f t="shared" si="69"/>
        <v>0</v>
      </c>
    </row>
    <row r="210" spans="1:9" x14ac:dyDescent="0.25">
      <c r="A210" s="26" t="s">
        <v>50</v>
      </c>
      <c r="B210" s="24" t="s">
        <v>51</v>
      </c>
      <c r="C210" s="22">
        <f>'[1]9.ведомства'!G898</f>
        <v>550000</v>
      </c>
      <c r="D210" s="22">
        <f>'[1]9.ведомства'!H898</f>
        <v>0</v>
      </c>
      <c r="E210" s="22">
        <f>'[1]9.ведомства'!I898</f>
        <v>0</v>
      </c>
      <c r="F210" s="22">
        <f>'[1]9.ведомства'!J898</f>
        <v>0</v>
      </c>
      <c r="G210" s="22">
        <f>'[1]9.ведомства'!K898</f>
        <v>550000</v>
      </c>
      <c r="H210" s="22">
        <f>'[1]9.ведомства'!L898</f>
        <v>0</v>
      </c>
    </row>
    <row r="211" spans="1:9" ht="36" x14ac:dyDescent="0.25">
      <c r="A211" s="23" t="s">
        <v>168</v>
      </c>
      <c r="B211" s="35" t="s">
        <v>169</v>
      </c>
      <c r="C211" s="22">
        <f t="shared" ref="C211:F211" si="70">C212</f>
        <v>4194079.54</v>
      </c>
      <c r="D211" s="22">
        <f t="shared" si="70"/>
        <v>0</v>
      </c>
      <c r="E211" s="22">
        <f t="shared" si="70"/>
        <v>0</v>
      </c>
      <c r="F211" s="22">
        <f t="shared" si="70"/>
        <v>0</v>
      </c>
      <c r="G211" s="22">
        <f>G212</f>
        <v>4194079.54</v>
      </c>
      <c r="H211" s="22">
        <f>H212</f>
        <v>0</v>
      </c>
    </row>
    <row r="212" spans="1:9" x14ac:dyDescent="0.25">
      <c r="A212" s="26" t="s">
        <v>50</v>
      </c>
      <c r="B212" s="24" t="s">
        <v>51</v>
      </c>
      <c r="C212" s="22">
        <f>'[1]9.ведомства'!G902</f>
        <v>4194079.54</v>
      </c>
      <c r="D212" s="22">
        <f>'[1]9.ведомства'!H902</f>
        <v>0</v>
      </c>
      <c r="E212" s="22">
        <f>'[1]9.ведомства'!I902</f>
        <v>0</v>
      </c>
      <c r="F212" s="22">
        <f>'[1]9.ведомства'!J902</f>
        <v>0</v>
      </c>
      <c r="G212" s="22">
        <f>'[1]9.ведомства'!K902</f>
        <v>4194079.54</v>
      </c>
      <c r="H212" s="22">
        <f>'[1]9.ведомства'!L902</f>
        <v>0</v>
      </c>
    </row>
    <row r="213" spans="1:9" ht="24" x14ac:dyDescent="0.25">
      <c r="A213" s="23" t="s">
        <v>170</v>
      </c>
      <c r="B213" s="35" t="s">
        <v>171</v>
      </c>
      <c r="C213" s="22">
        <f t="shared" ref="C213:F213" si="71">C214</f>
        <v>553000</v>
      </c>
      <c r="D213" s="22">
        <f t="shared" si="71"/>
        <v>0</v>
      </c>
      <c r="E213" s="22">
        <f t="shared" si="71"/>
        <v>0</v>
      </c>
      <c r="F213" s="22">
        <f t="shared" si="71"/>
        <v>0</v>
      </c>
      <c r="G213" s="22">
        <f>G214</f>
        <v>553000</v>
      </c>
      <c r="H213" s="22">
        <f>H214</f>
        <v>0</v>
      </c>
    </row>
    <row r="214" spans="1:9" x14ac:dyDescent="0.25">
      <c r="A214" s="26" t="s">
        <v>50</v>
      </c>
      <c r="B214" s="24" t="s">
        <v>51</v>
      </c>
      <c r="C214" s="22">
        <f>'[1]9.ведомства'!G907</f>
        <v>553000</v>
      </c>
      <c r="D214" s="22">
        <f>'[1]9.ведомства'!H907</f>
        <v>0</v>
      </c>
      <c r="E214" s="22">
        <f>'[1]9.ведомства'!I907</f>
        <v>0</v>
      </c>
      <c r="F214" s="22">
        <f>'[1]9.ведомства'!J907</f>
        <v>0</v>
      </c>
      <c r="G214" s="22">
        <f>'[1]9.ведомства'!K907</f>
        <v>553000</v>
      </c>
      <c r="H214" s="22">
        <f>'[1]9.ведомства'!L907</f>
        <v>0</v>
      </c>
    </row>
    <row r="215" spans="1:9" ht="24" x14ac:dyDescent="0.25">
      <c r="A215" s="23" t="s">
        <v>172</v>
      </c>
      <c r="B215" s="35" t="s">
        <v>173</v>
      </c>
      <c r="C215" s="22">
        <f t="shared" ref="C215:F215" si="72">C216</f>
        <v>200000</v>
      </c>
      <c r="D215" s="22">
        <f t="shared" si="72"/>
        <v>0</v>
      </c>
      <c r="E215" s="22">
        <f t="shared" si="72"/>
        <v>0</v>
      </c>
      <c r="F215" s="22">
        <f t="shared" si="72"/>
        <v>0</v>
      </c>
      <c r="G215" s="22">
        <f>G216</f>
        <v>200000</v>
      </c>
      <c r="H215" s="22">
        <f>H216</f>
        <v>0</v>
      </c>
    </row>
    <row r="216" spans="1:9" x14ac:dyDescent="0.25">
      <c r="A216" s="26" t="s">
        <v>50</v>
      </c>
      <c r="B216" s="24" t="s">
        <v>51</v>
      </c>
      <c r="C216" s="22">
        <f>'[1]9.ведомства'!G910</f>
        <v>200000</v>
      </c>
      <c r="D216" s="22">
        <f>'[1]9.ведомства'!H910</f>
        <v>0</v>
      </c>
      <c r="E216" s="22">
        <f>'[1]9.ведомства'!I910</f>
        <v>0</v>
      </c>
      <c r="F216" s="22">
        <f>'[1]9.ведомства'!J910</f>
        <v>0</v>
      </c>
      <c r="G216" s="22">
        <f>'[1]9.ведомства'!K910</f>
        <v>200000</v>
      </c>
      <c r="H216" s="22">
        <f>'[1]9.ведомства'!L910</f>
        <v>0</v>
      </c>
    </row>
    <row r="217" spans="1:9" x14ac:dyDescent="0.25">
      <c r="A217" s="42" t="s">
        <v>174</v>
      </c>
      <c r="B217" s="43"/>
      <c r="C217" s="22" t="e">
        <f>C218+#REF!+#REF!+#REF!</f>
        <v>#REF!</v>
      </c>
      <c r="D217" s="22" t="e">
        <f>D218+#REF!+#REF!+#REF!</f>
        <v>#REF!</v>
      </c>
      <c r="E217" s="22" t="e">
        <f>E218+#REF!+#REF!+#REF!</f>
        <v>#REF!</v>
      </c>
      <c r="F217" s="22" t="e">
        <f>F218+#REF!+#REF!+#REF!</f>
        <v>#REF!</v>
      </c>
      <c r="G217" s="22">
        <f>G218</f>
        <v>4025340</v>
      </c>
      <c r="H217" s="22">
        <f>H218</f>
        <v>0</v>
      </c>
    </row>
    <row r="218" spans="1:9" x14ac:dyDescent="0.25">
      <c r="A218" s="23" t="s">
        <v>175</v>
      </c>
      <c r="B218" s="35" t="s">
        <v>176</v>
      </c>
      <c r="C218" s="22">
        <f t="shared" ref="C218:F218" si="73">C219</f>
        <v>4025340</v>
      </c>
      <c r="D218" s="22">
        <f t="shared" si="73"/>
        <v>0</v>
      </c>
      <c r="E218" s="22">
        <f t="shared" si="73"/>
        <v>0</v>
      </c>
      <c r="F218" s="22">
        <f t="shared" si="73"/>
        <v>0</v>
      </c>
      <c r="G218" s="22">
        <f>G219</f>
        <v>4025340</v>
      </c>
      <c r="H218" s="22">
        <f>H219</f>
        <v>0</v>
      </c>
    </row>
    <row r="219" spans="1:9" x14ac:dyDescent="0.25">
      <c r="A219" s="26" t="s">
        <v>50</v>
      </c>
      <c r="B219" s="24" t="s">
        <v>51</v>
      </c>
      <c r="C219" s="22">
        <f>'[1]9.ведомства'!G914</f>
        <v>4025340</v>
      </c>
      <c r="D219" s="22">
        <f>'[1]9.ведомства'!H914</f>
        <v>0</v>
      </c>
      <c r="E219" s="22">
        <f>'[1]9.ведомства'!I914</f>
        <v>0</v>
      </c>
      <c r="F219" s="22">
        <f>'[1]9.ведомства'!J914</f>
        <v>0</v>
      </c>
      <c r="G219" s="22">
        <f>'[1]9.ведомства'!K914</f>
        <v>4025340</v>
      </c>
      <c r="H219" s="22">
        <f>'[1]9.ведомства'!L914</f>
        <v>0</v>
      </c>
    </row>
    <row r="220" spans="1:9" ht="18" customHeight="1" x14ac:dyDescent="0.25">
      <c r="A220" s="36" t="s">
        <v>179</v>
      </c>
      <c r="B220" s="36"/>
      <c r="C220" s="19" t="e">
        <f>C221+C275+C286+C299</f>
        <v>#REF!</v>
      </c>
      <c r="D220" s="19" t="e">
        <f>D221+D275+D286+D299</f>
        <v>#REF!</v>
      </c>
      <c r="E220" s="19" t="e">
        <f>E221+E275+E286+E299</f>
        <v>#REF!</v>
      </c>
      <c r="F220" s="19" t="e">
        <f>F221+F275+F286+F299</f>
        <v>#REF!</v>
      </c>
      <c r="G220" s="19">
        <f>G221+G275+G286+G299</f>
        <v>1718923242.1899998</v>
      </c>
      <c r="H220" s="19">
        <f>H221+H275+H286+H299</f>
        <v>938920904.97000003</v>
      </c>
      <c r="I220" s="39"/>
    </row>
    <row r="221" spans="1:9" ht="18" customHeight="1" x14ac:dyDescent="0.25">
      <c r="A221" s="21" t="s">
        <v>180</v>
      </c>
      <c r="B221" s="21"/>
      <c r="C221" s="22" t="e">
        <f>C222+C224+#REF!+C226+C228+C230+C232+C234+C236+#REF!+C238+C240+C242+C244+C248+C250+C252+C254+C256+C262+C264+C266+C268+#REF!+C258+C272+C246+C270+C259</f>
        <v>#REF!</v>
      </c>
      <c r="D221" s="22" t="e">
        <f>D222+D224+#REF!+D226+D228+D230+D232+D234+D236+#REF!+D238+D240+D242+D244+D248+D250+D252+D254+D256+D262+D264+D266+D268+#REF!+D258+D272+D246+D270+D259</f>
        <v>#REF!</v>
      </c>
      <c r="E221" s="22" t="e">
        <f>E222+E224+#REF!+E226+E228+E230+E232+E234+E236+#REF!+E238+E240+E242+E244+E248+E250+E252+E254+E256+E262+E264+E266+E268+#REF!+E258+E272+E246+E270+E259</f>
        <v>#REF!</v>
      </c>
      <c r="F221" s="22" t="e">
        <f>F222+F224+#REF!+F226+F228+F230+F232+F234+F236+#REF!+F238+F240+F242+F244+F248+F250+F252+F254+F256+F262+F264+F266+F268+#REF!+F258+F272+F246+F270+F259</f>
        <v>#REF!</v>
      </c>
      <c r="G221" s="22">
        <f>G222+G224+G226+G228+G230+G232+G234+G236+G238+G240+G242+G244+G248+G250+G252+G254+G256+G262+G264+G266+G268+G258+G272+G246+G270+G259</f>
        <v>1614050628.0899997</v>
      </c>
      <c r="H221" s="22">
        <f>H222+H224+H226+H228+H230+H232+H234+H236+H238+H240+H242+H244+H248+H250+H252+H254+H256+H262+H264+H266+H268+H258+H272+H246+H270+H259</f>
        <v>878068361.97000003</v>
      </c>
    </row>
    <row r="222" spans="1:9" s="25" customFormat="1" ht="24" x14ac:dyDescent="0.25">
      <c r="A222" s="23" t="s">
        <v>181</v>
      </c>
      <c r="B222" s="35" t="s">
        <v>83</v>
      </c>
      <c r="C222" s="22">
        <f t="shared" ref="C222:F222" si="74">C223</f>
        <v>16400000</v>
      </c>
      <c r="D222" s="22">
        <f t="shared" si="74"/>
        <v>0</v>
      </c>
      <c r="E222" s="22">
        <f t="shared" si="74"/>
        <v>0</v>
      </c>
      <c r="F222" s="22">
        <f t="shared" si="74"/>
        <v>0</v>
      </c>
      <c r="G222" s="22">
        <f>G223</f>
        <v>16400000</v>
      </c>
      <c r="H222" s="22">
        <f>H223</f>
        <v>0</v>
      </c>
    </row>
    <row r="223" spans="1:9" x14ac:dyDescent="0.25">
      <c r="A223" s="26" t="s">
        <v>30</v>
      </c>
      <c r="B223" s="27" t="s">
        <v>31</v>
      </c>
      <c r="C223" s="22">
        <f>'[1]9.ведомства'!G427+'[1]9.ведомства'!G451+'[1]9.ведомства'!G489</f>
        <v>16400000</v>
      </c>
      <c r="D223" s="22">
        <f>'[1]9.ведомства'!H427+'[1]9.ведомства'!H451+'[1]9.ведомства'!H489</f>
        <v>0</v>
      </c>
      <c r="E223" s="22">
        <f>'[1]9.ведомства'!I427+'[1]9.ведомства'!I451+'[1]9.ведомства'!I489</f>
        <v>0</v>
      </c>
      <c r="F223" s="22">
        <f>'[1]9.ведомства'!J427+'[1]9.ведомства'!J451+'[1]9.ведомства'!J489</f>
        <v>0</v>
      </c>
      <c r="G223" s="22">
        <f>'[1]9.ведомства'!K427+'[1]9.ведомства'!K451+'[1]9.ведомства'!K489</f>
        <v>16400000</v>
      </c>
      <c r="H223" s="22">
        <f>'[1]9.ведомства'!L427+'[1]9.ведомства'!L451+'[1]9.ведомства'!L489</f>
        <v>0</v>
      </c>
    </row>
    <row r="224" spans="1:9" s="25" customFormat="1" ht="25.5" x14ac:dyDescent="0.25">
      <c r="A224" s="23" t="s">
        <v>182</v>
      </c>
      <c r="B224" s="29" t="s">
        <v>183</v>
      </c>
      <c r="C224" s="22">
        <f t="shared" ref="C224:F224" si="75">C225</f>
        <v>734358</v>
      </c>
      <c r="D224" s="22">
        <f t="shared" si="75"/>
        <v>734358</v>
      </c>
      <c r="E224" s="22">
        <f t="shared" si="75"/>
        <v>0</v>
      </c>
      <c r="F224" s="22">
        <f t="shared" si="75"/>
        <v>0</v>
      </c>
      <c r="G224" s="22">
        <f>G225</f>
        <v>734358</v>
      </c>
      <c r="H224" s="22">
        <f>H225</f>
        <v>734358</v>
      </c>
    </row>
    <row r="225" spans="1:8" x14ac:dyDescent="0.25">
      <c r="A225" s="46" t="s">
        <v>30</v>
      </c>
      <c r="B225" s="27" t="s">
        <v>31</v>
      </c>
      <c r="C225" s="22">
        <f>'[1]9.ведомства'!G429</f>
        <v>734358</v>
      </c>
      <c r="D225" s="22">
        <f>'[1]9.ведомства'!H429</f>
        <v>734358</v>
      </c>
      <c r="E225" s="22">
        <f>'[1]9.ведомства'!I429</f>
        <v>0</v>
      </c>
      <c r="F225" s="22">
        <f>'[1]9.ведомства'!J429</f>
        <v>0</v>
      </c>
      <c r="G225" s="22">
        <f>'[1]9.ведомства'!K429</f>
        <v>734358</v>
      </c>
      <c r="H225" s="22">
        <f>'[1]9.ведомства'!L429</f>
        <v>734358</v>
      </c>
    </row>
    <row r="226" spans="1:8" s="25" customFormat="1" ht="38.25" x14ac:dyDescent="0.25">
      <c r="A226" s="47" t="s">
        <v>184</v>
      </c>
      <c r="B226" s="29" t="s">
        <v>185</v>
      </c>
      <c r="C226" s="22">
        <f t="shared" ref="C226:F226" si="76">C227</f>
        <v>426135500</v>
      </c>
      <c r="D226" s="22">
        <f t="shared" si="76"/>
        <v>426135500</v>
      </c>
      <c r="E226" s="22">
        <f t="shared" si="76"/>
        <v>0</v>
      </c>
      <c r="F226" s="22">
        <f t="shared" si="76"/>
        <v>0</v>
      </c>
      <c r="G226" s="22">
        <f>G227</f>
        <v>426135500</v>
      </c>
      <c r="H226" s="22">
        <f>H227</f>
        <v>426135500</v>
      </c>
    </row>
    <row r="227" spans="1:8" x14ac:dyDescent="0.25">
      <c r="A227" s="26" t="s">
        <v>30</v>
      </c>
      <c r="B227" s="27" t="s">
        <v>31</v>
      </c>
      <c r="C227" s="22">
        <f>'[1]9.ведомства'!G455</f>
        <v>426135500</v>
      </c>
      <c r="D227" s="22">
        <f>'[1]9.ведомства'!H455</f>
        <v>426135500</v>
      </c>
      <c r="E227" s="22">
        <f>'[1]9.ведомства'!I455</f>
        <v>0</v>
      </c>
      <c r="F227" s="22">
        <f>'[1]9.ведомства'!J455</f>
        <v>0</v>
      </c>
      <c r="G227" s="22">
        <f>'[1]9.ведомства'!K455</f>
        <v>426135500</v>
      </c>
      <c r="H227" s="22">
        <f>'[1]9.ведомства'!L455</f>
        <v>426135500</v>
      </c>
    </row>
    <row r="228" spans="1:8" s="25" customFormat="1" ht="51" x14ac:dyDescent="0.25">
      <c r="A228" s="23" t="s">
        <v>186</v>
      </c>
      <c r="B228" s="29" t="s">
        <v>187</v>
      </c>
      <c r="C228" s="22">
        <f t="shared" ref="C228:F228" si="77">C229</f>
        <v>566000</v>
      </c>
      <c r="D228" s="22">
        <f t="shared" si="77"/>
        <v>566000</v>
      </c>
      <c r="E228" s="22">
        <f t="shared" si="77"/>
        <v>0</v>
      </c>
      <c r="F228" s="22">
        <f t="shared" si="77"/>
        <v>0</v>
      </c>
      <c r="G228" s="22">
        <f>G229</f>
        <v>566000</v>
      </c>
      <c r="H228" s="22">
        <f>H229</f>
        <v>566000</v>
      </c>
    </row>
    <row r="229" spans="1:8" x14ac:dyDescent="0.25">
      <c r="A229" s="26" t="s">
        <v>30</v>
      </c>
      <c r="B229" s="35" t="s">
        <v>188</v>
      </c>
      <c r="C229" s="22">
        <f>'[1]9.ведомства'!G560</f>
        <v>566000</v>
      </c>
      <c r="D229" s="22">
        <f>'[1]9.ведомства'!H560</f>
        <v>566000</v>
      </c>
      <c r="E229" s="22">
        <f>'[1]9.ведомства'!I560</f>
        <v>0</v>
      </c>
      <c r="F229" s="22">
        <f>'[1]9.ведомства'!J560</f>
        <v>0</v>
      </c>
      <c r="G229" s="22">
        <f>'[1]9.ведомства'!K560</f>
        <v>566000</v>
      </c>
      <c r="H229" s="22">
        <f>'[1]9.ведомства'!L560</f>
        <v>566000</v>
      </c>
    </row>
    <row r="230" spans="1:8" s="25" customFormat="1" ht="38.25" x14ac:dyDescent="0.25">
      <c r="A230" s="23" t="s">
        <v>189</v>
      </c>
      <c r="B230" s="29" t="s">
        <v>190</v>
      </c>
      <c r="C230" s="22">
        <f t="shared" ref="C230:F230" si="78">C231</f>
        <v>22641100</v>
      </c>
      <c r="D230" s="22">
        <f t="shared" si="78"/>
        <v>22641100</v>
      </c>
      <c r="E230" s="22">
        <f t="shared" si="78"/>
        <v>0</v>
      </c>
      <c r="F230" s="22">
        <f t="shared" si="78"/>
        <v>0</v>
      </c>
      <c r="G230" s="22">
        <f>G231</f>
        <v>22641100</v>
      </c>
      <c r="H230" s="22">
        <f>H231</f>
        <v>22641100</v>
      </c>
    </row>
    <row r="231" spans="1:8" x14ac:dyDescent="0.25">
      <c r="A231" s="26" t="s">
        <v>30</v>
      </c>
      <c r="B231" s="35" t="s">
        <v>191</v>
      </c>
      <c r="C231" s="22">
        <f>'[1]9.ведомства'!G563</f>
        <v>22641100</v>
      </c>
      <c r="D231" s="22">
        <f>'[1]9.ведомства'!H563</f>
        <v>22641100</v>
      </c>
      <c r="E231" s="22">
        <f>'[1]9.ведомства'!I563</f>
        <v>0</v>
      </c>
      <c r="F231" s="22">
        <f>'[1]9.ведомства'!J563</f>
        <v>0</v>
      </c>
      <c r="G231" s="22">
        <f>'[1]9.ведомства'!K563</f>
        <v>22641100</v>
      </c>
      <c r="H231" s="22">
        <f>'[1]9.ведомства'!L563</f>
        <v>22641100</v>
      </c>
    </row>
    <row r="232" spans="1:8" s="25" customFormat="1" ht="38.25" x14ac:dyDescent="0.25">
      <c r="A232" s="23" t="s">
        <v>192</v>
      </c>
      <c r="B232" s="29" t="s">
        <v>193</v>
      </c>
      <c r="C232" s="22">
        <f>C233</f>
        <v>376758100</v>
      </c>
      <c r="D232" s="22">
        <f t="shared" ref="D232:H232" si="79">D233</f>
        <v>376758100</v>
      </c>
      <c r="E232" s="22">
        <f t="shared" si="79"/>
        <v>0</v>
      </c>
      <c r="F232" s="22">
        <f t="shared" si="79"/>
        <v>0</v>
      </c>
      <c r="G232" s="22">
        <f t="shared" si="79"/>
        <v>376758100</v>
      </c>
      <c r="H232" s="22">
        <f t="shared" si="79"/>
        <v>376758100</v>
      </c>
    </row>
    <row r="233" spans="1:8" x14ac:dyDescent="0.25">
      <c r="A233" s="26" t="s">
        <v>30</v>
      </c>
      <c r="B233" s="27" t="s">
        <v>31</v>
      </c>
      <c r="C233" s="22">
        <f>'[1]8. разд '!F520</f>
        <v>376758100</v>
      </c>
      <c r="D233" s="22">
        <f>'[1]8. разд '!G520</f>
        <v>376758100</v>
      </c>
      <c r="E233" s="22">
        <f>'[1]8. разд '!H520</f>
        <v>0</v>
      </c>
      <c r="F233" s="22">
        <f>'[1]8. разд '!I520</f>
        <v>0</v>
      </c>
      <c r="G233" s="22">
        <f>'[1]8. разд '!J520</f>
        <v>376758100</v>
      </c>
      <c r="H233" s="22">
        <f>'[1]8. разд '!K520</f>
        <v>376758100</v>
      </c>
    </row>
    <row r="234" spans="1:8" s="25" customFormat="1" ht="36" x14ac:dyDescent="0.25">
      <c r="A234" s="23" t="s">
        <v>194</v>
      </c>
      <c r="B234" s="35" t="s">
        <v>195</v>
      </c>
      <c r="C234" s="22">
        <f t="shared" ref="C234:F234" si="80">C235</f>
        <v>320036738.30000001</v>
      </c>
      <c r="D234" s="22">
        <f t="shared" si="80"/>
        <v>0</v>
      </c>
      <c r="E234" s="22">
        <f t="shared" si="80"/>
        <v>-357670</v>
      </c>
      <c r="F234" s="22">
        <f t="shared" si="80"/>
        <v>0</v>
      </c>
      <c r="G234" s="22">
        <f>G235</f>
        <v>319679068.30000001</v>
      </c>
      <c r="H234" s="22">
        <f>H235</f>
        <v>0</v>
      </c>
    </row>
    <row r="235" spans="1:8" x14ac:dyDescent="0.25">
      <c r="A235" s="26" t="s">
        <v>30</v>
      </c>
      <c r="B235" s="27" t="s">
        <v>31</v>
      </c>
      <c r="C235" s="22">
        <f>'[1]9.ведомства'!G433</f>
        <v>320036738.30000001</v>
      </c>
      <c r="D235" s="22">
        <f>'[1]9.ведомства'!H433</f>
        <v>0</v>
      </c>
      <c r="E235" s="22">
        <f>'[1]9.ведомства'!I433</f>
        <v>-357670</v>
      </c>
      <c r="F235" s="22">
        <f>'[1]9.ведомства'!J433</f>
        <v>0</v>
      </c>
      <c r="G235" s="22">
        <f>'[1]9.ведомства'!K433</f>
        <v>319679068.30000001</v>
      </c>
      <c r="H235" s="22">
        <f>'[1]9.ведомства'!L433</f>
        <v>0</v>
      </c>
    </row>
    <row r="236" spans="1:8" s="25" customFormat="1" ht="24" x14ac:dyDescent="0.25">
      <c r="A236" s="23" t="s">
        <v>196</v>
      </c>
      <c r="B236" s="35" t="s">
        <v>197</v>
      </c>
      <c r="C236" s="22">
        <f t="shared" ref="C236:F236" si="81">C237</f>
        <v>107615408.83</v>
      </c>
      <c r="D236" s="22">
        <f t="shared" si="81"/>
        <v>0</v>
      </c>
      <c r="E236" s="22">
        <f t="shared" si="81"/>
        <v>0</v>
      </c>
      <c r="F236" s="22">
        <f t="shared" si="81"/>
        <v>0</v>
      </c>
      <c r="G236" s="22">
        <f>G237</f>
        <v>107615408.83</v>
      </c>
      <c r="H236" s="22">
        <f>H237</f>
        <v>0</v>
      </c>
    </row>
    <row r="237" spans="1:8" x14ac:dyDescent="0.25">
      <c r="A237" s="26" t="s">
        <v>30</v>
      </c>
      <c r="B237" s="27" t="s">
        <v>31</v>
      </c>
      <c r="C237" s="22">
        <f>'[1]9.ведомства'!G457</f>
        <v>107615408.83</v>
      </c>
      <c r="D237" s="22">
        <f>'[1]9.ведомства'!H457</f>
        <v>0</v>
      </c>
      <c r="E237" s="22">
        <f>'[1]9.ведомства'!I457</f>
        <v>0</v>
      </c>
      <c r="F237" s="22">
        <f>'[1]9.ведомства'!J457</f>
        <v>0</v>
      </c>
      <c r="G237" s="22">
        <f>'[1]9.ведомства'!K457</f>
        <v>107615408.83</v>
      </c>
      <c r="H237" s="22">
        <f>'[1]9.ведомства'!L457</f>
        <v>0</v>
      </c>
    </row>
    <row r="238" spans="1:8" s="25" customFormat="1" ht="36" x14ac:dyDescent="0.25">
      <c r="A238" s="23" t="s">
        <v>198</v>
      </c>
      <c r="B238" s="35" t="s">
        <v>199</v>
      </c>
      <c r="C238" s="22">
        <f t="shared" ref="C238:F238" si="82">C239</f>
        <v>136521207.38</v>
      </c>
      <c r="D238" s="22">
        <f t="shared" si="82"/>
        <v>0</v>
      </c>
      <c r="E238" s="22">
        <f t="shared" si="82"/>
        <v>0</v>
      </c>
      <c r="F238" s="22">
        <f t="shared" si="82"/>
        <v>0</v>
      </c>
      <c r="G238" s="22">
        <f>G239</f>
        <v>136521207.38</v>
      </c>
      <c r="H238" s="22">
        <f>H239</f>
        <v>0</v>
      </c>
    </row>
    <row r="239" spans="1:8" x14ac:dyDescent="0.25">
      <c r="A239" s="26" t="s">
        <v>30</v>
      </c>
      <c r="B239" s="27" t="s">
        <v>31</v>
      </c>
      <c r="C239" s="22">
        <f>'[1]9.ведомства'!G491</f>
        <v>136521207.38</v>
      </c>
      <c r="D239" s="22">
        <f>'[1]9.ведомства'!H491</f>
        <v>0</v>
      </c>
      <c r="E239" s="22">
        <f>'[1]9.ведомства'!I491</f>
        <v>0</v>
      </c>
      <c r="F239" s="22">
        <f>'[1]9.ведомства'!J491</f>
        <v>0</v>
      </c>
      <c r="G239" s="22">
        <f>'[1]9.ведомства'!K491</f>
        <v>136521207.38</v>
      </c>
      <c r="H239" s="22">
        <f>'[1]9.ведомства'!L491</f>
        <v>0</v>
      </c>
    </row>
    <row r="240" spans="1:8" s="25" customFormat="1" x14ac:dyDescent="0.25">
      <c r="A240" s="23" t="s">
        <v>200</v>
      </c>
      <c r="B240" s="35" t="s">
        <v>201</v>
      </c>
      <c r="C240" s="22">
        <f t="shared" ref="C240:F240" si="83">C241</f>
        <v>750000</v>
      </c>
      <c r="D240" s="22">
        <f t="shared" si="83"/>
        <v>0</v>
      </c>
      <c r="E240" s="22">
        <f t="shared" si="83"/>
        <v>0</v>
      </c>
      <c r="F240" s="22">
        <f t="shared" si="83"/>
        <v>0</v>
      </c>
      <c r="G240" s="22">
        <f>G241</f>
        <v>750000</v>
      </c>
      <c r="H240" s="22">
        <f>H241</f>
        <v>0</v>
      </c>
    </row>
    <row r="241" spans="1:8" x14ac:dyDescent="0.25">
      <c r="A241" s="26" t="s">
        <v>30</v>
      </c>
      <c r="B241" s="27" t="s">
        <v>31</v>
      </c>
      <c r="C241" s="22">
        <f>'[1]9.ведомства'!G463</f>
        <v>750000</v>
      </c>
      <c r="D241" s="22">
        <f>'[1]9.ведомства'!H463</f>
        <v>0</v>
      </c>
      <c r="E241" s="22">
        <f>'[1]9.ведомства'!I463</f>
        <v>0</v>
      </c>
      <c r="F241" s="22">
        <f>'[1]9.ведомства'!J463</f>
        <v>0</v>
      </c>
      <c r="G241" s="22">
        <f>'[1]9.ведомства'!K463</f>
        <v>750000</v>
      </c>
      <c r="H241" s="22">
        <f>'[1]9.ведомства'!L463</f>
        <v>0</v>
      </c>
    </row>
    <row r="242" spans="1:8" s="25" customFormat="1" ht="38.25" x14ac:dyDescent="0.25">
      <c r="A242" s="23" t="s">
        <v>202</v>
      </c>
      <c r="B242" s="29" t="s">
        <v>203</v>
      </c>
      <c r="C242" s="22">
        <f t="shared" ref="C242:F242" si="84">C243</f>
        <v>109867</v>
      </c>
      <c r="D242" s="22">
        <f t="shared" si="84"/>
        <v>0</v>
      </c>
      <c r="E242" s="22">
        <f t="shared" si="84"/>
        <v>357670</v>
      </c>
      <c r="F242" s="22">
        <f t="shared" si="84"/>
        <v>0</v>
      </c>
      <c r="G242" s="22">
        <f>G243</f>
        <v>467537</v>
      </c>
      <c r="H242" s="22">
        <f>H243</f>
        <v>0</v>
      </c>
    </row>
    <row r="243" spans="1:8" x14ac:dyDescent="0.25">
      <c r="A243" s="46" t="s">
        <v>30</v>
      </c>
      <c r="B243" s="27" t="s">
        <v>31</v>
      </c>
      <c r="C243" s="22">
        <f>'[1]9.ведомства'!G435</f>
        <v>109867</v>
      </c>
      <c r="D243" s="22">
        <f>'[1]9.ведомства'!H435</f>
        <v>0</v>
      </c>
      <c r="E243" s="22">
        <f>'[1]9.ведомства'!I435</f>
        <v>357670</v>
      </c>
      <c r="F243" s="22">
        <f>'[1]9.ведомства'!J435</f>
        <v>0</v>
      </c>
      <c r="G243" s="22">
        <f>'[1]9.ведомства'!K435</f>
        <v>467537</v>
      </c>
      <c r="H243" s="22">
        <f>'[1]9.ведомства'!L435</f>
        <v>0</v>
      </c>
    </row>
    <row r="244" spans="1:8" s="25" customFormat="1" ht="24" x14ac:dyDescent="0.25">
      <c r="A244" s="47" t="s">
        <v>205</v>
      </c>
      <c r="B244" s="35" t="s">
        <v>206</v>
      </c>
      <c r="C244" s="22">
        <f t="shared" ref="C244:F244" si="85">C245</f>
        <v>290000</v>
      </c>
      <c r="D244" s="22">
        <f t="shared" si="85"/>
        <v>0</v>
      </c>
      <c r="E244" s="22">
        <f t="shared" si="85"/>
        <v>0</v>
      </c>
      <c r="F244" s="22">
        <f t="shared" si="85"/>
        <v>0</v>
      </c>
      <c r="G244" s="22">
        <f>G245</f>
        <v>290000</v>
      </c>
      <c r="H244" s="22">
        <f>H245</f>
        <v>0</v>
      </c>
    </row>
    <row r="245" spans="1:8" x14ac:dyDescent="0.25">
      <c r="A245" s="46" t="s">
        <v>30</v>
      </c>
      <c r="B245" s="27" t="s">
        <v>31</v>
      </c>
      <c r="C245" s="22">
        <f>'[1]9.ведомства'!G518</f>
        <v>290000</v>
      </c>
      <c r="D245" s="22">
        <f>'[1]9.ведомства'!H518</f>
        <v>0</v>
      </c>
      <c r="E245" s="22">
        <f>'[1]9.ведомства'!I518</f>
        <v>0</v>
      </c>
      <c r="F245" s="22">
        <f>'[1]9.ведомства'!J518</f>
        <v>0</v>
      </c>
      <c r="G245" s="22">
        <f>'[1]9.ведомства'!K518</f>
        <v>290000</v>
      </c>
      <c r="H245" s="22">
        <f>'[1]9.ведомства'!L518</f>
        <v>0</v>
      </c>
    </row>
    <row r="246" spans="1:8" ht="25.5" x14ac:dyDescent="0.25">
      <c r="A246" s="47" t="s">
        <v>207</v>
      </c>
      <c r="B246" s="29" t="s">
        <v>208</v>
      </c>
      <c r="C246" s="22">
        <f>C247</f>
        <v>24300</v>
      </c>
      <c r="D246" s="22">
        <f t="shared" ref="D246:H246" si="86">D247</f>
        <v>0</v>
      </c>
      <c r="E246" s="22">
        <f t="shared" si="86"/>
        <v>0</v>
      </c>
      <c r="F246" s="22">
        <f t="shared" si="86"/>
        <v>0</v>
      </c>
      <c r="G246" s="22">
        <f t="shared" si="86"/>
        <v>24300</v>
      </c>
      <c r="H246" s="22">
        <f t="shared" si="86"/>
        <v>0</v>
      </c>
    </row>
    <row r="247" spans="1:8" x14ac:dyDescent="0.25">
      <c r="A247" s="46" t="s">
        <v>30</v>
      </c>
      <c r="B247" s="27" t="s">
        <v>31</v>
      </c>
      <c r="C247" s="22">
        <f>'[1]9.ведомства'!G520</f>
        <v>24300</v>
      </c>
      <c r="D247" s="22">
        <f>'[1]9.ведомства'!H520</f>
        <v>0</v>
      </c>
      <c r="E247" s="22">
        <f>'[1]9.ведомства'!I520</f>
        <v>0</v>
      </c>
      <c r="F247" s="22">
        <f>'[1]9.ведомства'!J520</f>
        <v>0</v>
      </c>
      <c r="G247" s="22">
        <f>'[1]9.ведомства'!K520</f>
        <v>24300</v>
      </c>
      <c r="H247" s="22">
        <f>'[1]9.ведомства'!L520</f>
        <v>0</v>
      </c>
    </row>
    <row r="248" spans="1:8" s="25" customFormat="1" x14ac:dyDescent="0.25">
      <c r="A248" s="47" t="s">
        <v>209</v>
      </c>
      <c r="B248" s="35" t="s">
        <v>210</v>
      </c>
      <c r="C248" s="22">
        <f t="shared" ref="C248:F248" si="87">C249</f>
        <v>2600000</v>
      </c>
      <c r="D248" s="22">
        <f t="shared" si="87"/>
        <v>0</v>
      </c>
      <c r="E248" s="22">
        <f t="shared" si="87"/>
        <v>0</v>
      </c>
      <c r="F248" s="22">
        <f t="shared" si="87"/>
        <v>0</v>
      </c>
      <c r="G248" s="22">
        <f>G249</f>
        <v>2600000</v>
      </c>
      <c r="H248" s="22">
        <f>H249</f>
        <v>0</v>
      </c>
    </row>
    <row r="249" spans="1:8" x14ac:dyDescent="0.25">
      <c r="A249" s="46" t="s">
        <v>30</v>
      </c>
      <c r="B249" s="27" t="s">
        <v>31</v>
      </c>
      <c r="C249" s="22">
        <f>'[1]9.ведомства'!G522</f>
        <v>2600000</v>
      </c>
      <c r="D249" s="22">
        <f>'[1]9.ведомства'!H522</f>
        <v>0</v>
      </c>
      <c r="E249" s="22">
        <f>'[1]9.ведомства'!I522</f>
        <v>0</v>
      </c>
      <c r="F249" s="22">
        <f>'[1]9.ведомства'!J522</f>
        <v>0</v>
      </c>
      <c r="G249" s="22">
        <f>'[1]9.ведомства'!K522</f>
        <v>2600000</v>
      </c>
      <c r="H249" s="22">
        <f>'[1]9.ведомства'!L522</f>
        <v>0</v>
      </c>
    </row>
    <row r="250" spans="1:8" s="25" customFormat="1" ht="24" x14ac:dyDescent="0.25">
      <c r="A250" s="47" t="s">
        <v>211</v>
      </c>
      <c r="B250" s="35" t="s">
        <v>212</v>
      </c>
      <c r="C250" s="22">
        <f t="shared" ref="C250:F250" si="88">C251</f>
        <v>1200000</v>
      </c>
      <c r="D250" s="22">
        <f t="shared" si="88"/>
        <v>0</v>
      </c>
      <c r="E250" s="22">
        <f t="shared" si="88"/>
        <v>0</v>
      </c>
      <c r="F250" s="22">
        <f t="shared" si="88"/>
        <v>0</v>
      </c>
      <c r="G250" s="22">
        <f>G251</f>
        <v>1200000</v>
      </c>
      <c r="H250" s="22">
        <f>H251</f>
        <v>0</v>
      </c>
    </row>
    <row r="251" spans="1:8" x14ac:dyDescent="0.25">
      <c r="A251" s="26" t="s">
        <v>30</v>
      </c>
      <c r="B251" s="27" t="s">
        <v>31</v>
      </c>
      <c r="C251" s="22">
        <f>'[1]9.ведомства'!G524</f>
        <v>1200000</v>
      </c>
      <c r="D251" s="22">
        <f>'[1]9.ведомства'!H524</f>
        <v>0</v>
      </c>
      <c r="E251" s="22">
        <f>'[1]9.ведомства'!I524</f>
        <v>0</v>
      </c>
      <c r="F251" s="22">
        <f>'[1]9.ведомства'!J524</f>
        <v>0</v>
      </c>
      <c r="G251" s="22">
        <f>'[1]9.ведомства'!K524</f>
        <v>1200000</v>
      </c>
      <c r="H251" s="22">
        <f>'[1]9.ведомства'!L524</f>
        <v>0</v>
      </c>
    </row>
    <row r="252" spans="1:8" s="25" customFormat="1" x14ac:dyDescent="0.25">
      <c r="A252" s="23" t="s">
        <v>213</v>
      </c>
      <c r="B252" s="35" t="s">
        <v>214</v>
      </c>
      <c r="C252" s="22">
        <f t="shared" ref="C252:F252" si="89">C253</f>
        <v>50000</v>
      </c>
      <c r="D252" s="22">
        <f t="shared" si="89"/>
        <v>0</v>
      </c>
      <c r="E252" s="22">
        <f t="shared" si="89"/>
        <v>0</v>
      </c>
      <c r="F252" s="22">
        <f t="shared" si="89"/>
        <v>0</v>
      </c>
      <c r="G252" s="22">
        <f>G253</f>
        <v>50000</v>
      </c>
      <c r="H252" s="22">
        <f>H253</f>
        <v>0</v>
      </c>
    </row>
    <row r="253" spans="1:8" x14ac:dyDescent="0.25">
      <c r="A253" s="26" t="s">
        <v>30</v>
      </c>
      <c r="B253" s="27" t="s">
        <v>31</v>
      </c>
      <c r="C253" s="22">
        <f>'[1]9.ведомства'!G468</f>
        <v>50000</v>
      </c>
      <c r="D253" s="22">
        <f>'[1]9.ведомства'!H468</f>
        <v>0</v>
      </c>
      <c r="E253" s="22">
        <f>'[1]9.ведомства'!I468</f>
        <v>0</v>
      </c>
      <c r="F253" s="22">
        <f>'[1]9.ведомства'!J468</f>
        <v>0</v>
      </c>
      <c r="G253" s="22">
        <f>'[1]9.ведомства'!K468</f>
        <v>50000</v>
      </c>
      <c r="H253" s="22">
        <f>'[1]9.ведомства'!L468</f>
        <v>0</v>
      </c>
    </row>
    <row r="254" spans="1:8" s="25" customFormat="1" x14ac:dyDescent="0.25">
      <c r="A254" s="23" t="s">
        <v>215</v>
      </c>
      <c r="B254" s="35" t="s">
        <v>216</v>
      </c>
      <c r="C254" s="22">
        <f t="shared" ref="C254:F254" si="90">C255</f>
        <v>929000</v>
      </c>
      <c r="D254" s="22">
        <f t="shared" si="90"/>
        <v>0</v>
      </c>
      <c r="E254" s="22">
        <f t="shared" si="90"/>
        <v>0</v>
      </c>
      <c r="F254" s="22">
        <f t="shared" si="90"/>
        <v>0</v>
      </c>
      <c r="G254" s="22">
        <f>G255</f>
        <v>929000</v>
      </c>
      <c r="H254" s="22">
        <f>H255</f>
        <v>0</v>
      </c>
    </row>
    <row r="255" spans="1:8" x14ac:dyDescent="0.25">
      <c r="A255" s="26" t="s">
        <v>30</v>
      </c>
      <c r="B255" s="27" t="s">
        <v>31</v>
      </c>
      <c r="C255" s="22">
        <f>'[1]9.ведомства'!G470+'[1]9.ведомства'!G494+'[1]9.ведомства'!G438</f>
        <v>929000</v>
      </c>
      <c r="D255" s="22">
        <f>'[1]9.ведомства'!H470+'[1]9.ведомства'!H494+'[1]9.ведомства'!H438</f>
        <v>0</v>
      </c>
      <c r="E255" s="22">
        <f>'[1]9.ведомства'!I470+'[1]9.ведомства'!I494+'[1]9.ведомства'!I438</f>
        <v>0</v>
      </c>
      <c r="F255" s="22">
        <f>'[1]9.ведомства'!J470+'[1]9.ведомства'!J494+'[1]9.ведомства'!J438</f>
        <v>0</v>
      </c>
      <c r="G255" s="22">
        <f>'[1]9.ведомства'!K470+'[1]9.ведомства'!K494+'[1]9.ведомства'!K438</f>
        <v>929000</v>
      </c>
      <c r="H255" s="22">
        <f>'[1]9.ведомства'!L470+'[1]9.ведомства'!L494+'[1]9.ведомства'!L438</f>
        <v>0</v>
      </c>
    </row>
    <row r="256" spans="1:8" s="25" customFormat="1" x14ac:dyDescent="0.25">
      <c r="A256" s="47" t="s">
        <v>217</v>
      </c>
      <c r="B256" s="35" t="s">
        <v>218</v>
      </c>
      <c r="C256" s="22">
        <f t="shared" ref="C256:F256" si="91">C257</f>
        <v>75700</v>
      </c>
      <c r="D256" s="22">
        <f t="shared" si="91"/>
        <v>0</v>
      </c>
      <c r="E256" s="22">
        <f t="shared" si="91"/>
        <v>0</v>
      </c>
      <c r="F256" s="22">
        <f t="shared" si="91"/>
        <v>0</v>
      </c>
      <c r="G256" s="22">
        <f>G257</f>
        <v>75700</v>
      </c>
      <c r="H256" s="22">
        <f>H257</f>
        <v>0</v>
      </c>
    </row>
    <row r="257" spans="1:8" x14ac:dyDescent="0.25">
      <c r="A257" s="46" t="s">
        <v>30</v>
      </c>
      <c r="B257" s="27" t="s">
        <v>31</v>
      </c>
      <c r="C257" s="22">
        <f>'[1]9.ведомства'!G526</f>
        <v>75700</v>
      </c>
      <c r="D257" s="22">
        <f>'[1]9.ведомства'!H526</f>
        <v>0</v>
      </c>
      <c r="E257" s="22">
        <f>'[1]9.ведомства'!I526</f>
        <v>0</v>
      </c>
      <c r="F257" s="22">
        <f>'[1]9.ведомства'!J526</f>
        <v>0</v>
      </c>
      <c r="G257" s="22">
        <f>'[1]9.ведомства'!K526</f>
        <v>75700</v>
      </c>
      <c r="H257" s="22">
        <f>'[1]9.ведомства'!L526</f>
        <v>0</v>
      </c>
    </row>
    <row r="258" spans="1:8" ht="25.5" x14ac:dyDescent="0.25">
      <c r="A258" s="28" t="s">
        <v>219</v>
      </c>
      <c r="B258" s="29" t="s">
        <v>220</v>
      </c>
      <c r="C258" s="22">
        <f>C261</f>
        <v>915435.25</v>
      </c>
      <c r="D258" s="22">
        <f t="shared" ref="D258:H258" si="92">D261</f>
        <v>0</v>
      </c>
      <c r="E258" s="22">
        <f t="shared" si="92"/>
        <v>0</v>
      </c>
      <c r="F258" s="22">
        <f t="shared" si="92"/>
        <v>0</v>
      </c>
      <c r="G258" s="22">
        <f t="shared" si="92"/>
        <v>915435.25</v>
      </c>
      <c r="H258" s="22">
        <f t="shared" si="92"/>
        <v>0</v>
      </c>
    </row>
    <row r="259" spans="1:8" ht="24" x14ac:dyDescent="0.25">
      <c r="A259" s="46" t="s">
        <v>221</v>
      </c>
      <c r="B259" s="24" t="s">
        <v>204</v>
      </c>
      <c r="C259" s="22">
        <f>C260</f>
        <v>0</v>
      </c>
      <c r="D259" s="22">
        <f t="shared" ref="D259:H259" si="93">D260</f>
        <v>0</v>
      </c>
      <c r="E259" s="22">
        <f t="shared" si="93"/>
        <v>2353303.9700000002</v>
      </c>
      <c r="F259" s="22">
        <f t="shared" si="93"/>
        <v>2353303.9700000002</v>
      </c>
      <c r="G259" s="22">
        <f t="shared" si="93"/>
        <v>2353303.9700000002</v>
      </c>
      <c r="H259" s="22">
        <f t="shared" si="93"/>
        <v>2353303.9700000002</v>
      </c>
    </row>
    <row r="260" spans="1:8" x14ac:dyDescent="0.25">
      <c r="A260" s="46" t="s">
        <v>30</v>
      </c>
      <c r="B260" s="27" t="s">
        <v>31</v>
      </c>
      <c r="C260" s="22">
        <f>'[1]9.ведомства'!G475</f>
        <v>0</v>
      </c>
      <c r="D260" s="22">
        <f>'[1]9.ведомства'!H475</f>
        <v>0</v>
      </c>
      <c r="E260" s="22">
        <f>'[1]9.ведомства'!I475</f>
        <v>2353303.9700000002</v>
      </c>
      <c r="F260" s="22">
        <f>'[1]9.ведомства'!J475</f>
        <v>2353303.9700000002</v>
      </c>
      <c r="G260" s="22">
        <f>'[1]9.ведомства'!K475</f>
        <v>2353303.9700000002</v>
      </c>
      <c r="H260" s="22">
        <f>'[1]9.ведомства'!L475</f>
        <v>2353303.9700000002</v>
      </c>
    </row>
    <row r="261" spans="1:8" x14ac:dyDescent="0.25">
      <c r="A261" s="46" t="s">
        <v>30</v>
      </c>
      <c r="B261" s="27" t="s">
        <v>31</v>
      </c>
      <c r="C261" s="22">
        <f>'[1]9.ведомства'!G473</f>
        <v>915435.25</v>
      </c>
      <c r="D261" s="22">
        <f>'[1]9.ведомства'!H473</f>
        <v>0</v>
      </c>
      <c r="E261" s="22">
        <f>'[1]9.ведомства'!I473</f>
        <v>0</v>
      </c>
      <c r="F261" s="22">
        <f>'[1]9.ведомства'!J473</f>
        <v>0</v>
      </c>
      <c r="G261" s="22">
        <f>'[1]9.ведомства'!K473</f>
        <v>915435.25</v>
      </c>
      <c r="H261" s="22">
        <f>'[1]9.ведомства'!L473</f>
        <v>0</v>
      </c>
    </row>
    <row r="262" spans="1:8" s="25" customFormat="1" ht="24" x14ac:dyDescent="0.25">
      <c r="A262" s="47" t="s">
        <v>222</v>
      </c>
      <c r="B262" s="35" t="s">
        <v>83</v>
      </c>
      <c r="C262" s="22">
        <f t="shared" ref="C262:F262" si="94">C263</f>
        <v>1200000</v>
      </c>
      <c r="D262" s="22">
        <f t="shared" si="94"/>
        <v>0</v>
      </c>
      <c r="E262" s="22">
        <f t="shared" si="94"/>
        <v>0</v>
      </c>
      <c r="F262" s="22">
        <f t="shared" si="94"/>
        <v>0</v>
      </c>
      <c r="G262" s="22">
        <f>G263</f>
        <v>1200000</v>
      </c>
      <c r="H262" s="22">
        <f>H263</f>
        <v>0</v>
      </c>
    </row>
    <row r="263" spans="1:8" s="25" customFormat="1" x14ac:dyDescent="0.25">
      <c r="A263" s="46" t="s">
        <v>30</v>
      </c>
      <c r="B263" s="27" t="s">
        <v>31</v>
      </c>
      <c r="C263" s="22">
        <f>'[1]9.ведомства'!G531</f>
        <v>1200000</v>
      </c>
      <c r="D263" s="22">
        <f>'[1]9.ведомства'!H531</f>
        <v>0</v>
      </c>
      <c r="E263" s="22">
        <f>'[1]9.ведомства'!I531</f>
        <v>0</v>
      </c>
      <c r="F263" s="22">
        <f>'[1]9.ведомства'!J531</f>
        <v>0</v>
      </c>
      <c r="G263" s="22">
        <f>'[1]9.ведомства'!K531</f>
        <v>1200000</v>
      </c>
      <c r="H263" s="22">
        <f>'[1]9.ведомства'!L531</f>
        <v>0</v>
      </c>
    </row>
    <row r="264" spans="1:8" s="25" customFormat="1" ht="36" x14ac:dyDescent="0.25">
      <c r="A264" s="47" t="s">
        <v>223</v>
      </c>
      <c r="B264" s="35" t="s">
        <v>224</v>
      </c>
      <c r="C264" s="22">
        <f t="shared" ref="C264:F264" si="95">C265</f>
        <v>40007687.600000001</v>
      </c>
      <c r="D264" s="22">
        <f t="shared" si="95"/>
        <v>0</v>
      </c>
      <c r="E264" s="22">
        <f t="shared" si="95"/>
        <v>0</v>
      </c>
      <c r="F264" s="22">
        <f t="shared" si="95"/>
        <v>0</v>
      </c>
      <c r="G264" s="22">
        <f>G265</f>
        <v>40007687.600000001</v>
      </c>
      <c r="H264" s="22">
        <f>H265</f>
        <v>0</v>
      </c>
    </row>
    <row r="265" spans="1:8" s="25" customFormat="1" x14ac:dyDescent="0.25">
      <c r="A265" s="46" t="s">
        <v>30</v>
      </c>
      <c r="B265" s="27" t="s">
        <v>31</v>
      </c>
      <c r="C265" s="22">
        <f>'[1]9.ведомства'!G533</f>
        <v>40007687.600000001</v>
      </c>
      <c r="D265" s="22">
        <f>'[1]9.ведомства'!H533</f>
        <v>0</v>
      </c>
      <c r="E265" s="22">
        <f>'[1]9.ведомства'!I533</f>
        <v>0</v>
      </c>
      <c r="F265" s="22">
        <f>'[1]9.ведомства'!J533</f>
        <v>0</v>
      </c>
      <c r="G265" s="22">
        <f>'[1]9.ведомства'!K533</f>
        <v>40007687.600000001</v>
      </c>
      <c r="H265" s="22">
        <f>'[1]9.ведомства'!L533</f>
        <v>0</v>
      </c>
    </row>
    <row r="266" spans="1:8" s="25" customFormat="1" ht="36" x14ac:dyDescent="0.25">
      <c r="A266" s="47" t="s">
        <v>225</v>
      </c>
      <c r="B266" s="35" t="s">
        <v>226</v>
      </c>
      <c r="C266" s="22">
        <f t="shared" ref="C266:F266" si="96">C267</f>
        <v>20087604.010000002</v>
      </c>
      <c r="D266" s="22">
        <f t="shared" si="96"/>
        <v>0</v>
      </c>
      <c r="E266" s="22">
        <f t="shared" si="96"/>
        <v>0</v>
      </c>
      <c r="F266" s="22">
        <f t="shared" si="96"/>
        <v>0</v>
      </c>
      <c r="G266" s="22">
        <f>G267</f>
        <v>20087604.010000002</v>
      </c>
      <c r="H266" s="22">
        <f>H267</f>
        <v>0</v>
      </c>
    </row>
    <row r="267" spans="1:8" s="25" customFormat="1" x14ac:dyDescent="0.25">
      <c r="A267" s="46" t="s">
        <v>30</v>
      </c>
      <c r="B267" s="27" t="s">
        <v>31</v>
      </c>
      <c r="C267" s="22">
        <f>'[1]9.ведомства'!G535</f>
        <v>20087604.010000002</v>
      </c>
      <c r="D267" s="22">
        <f>'[1]9.ведомства'!H535</f>
        <v>0</v>
      </c>
      <c r="E267" s="22">
        <f>'[1]9.ведомства'!I535</f>
        <v>0</v>
      </c>
      <c r="F267" s="22">
        <f>'[1]9.ведомства'!J535</f>
        <v>0</v>
      </c>
      <c r="G267" s="22">
        <f>'[1]9.ведомства'!K535</f>
        <v>20087604.010000002</v>
      </c>
      <c r="H267" s="22">
        <f>'[1]9.ведомства'!L535</f>
        <v>0</v>
      </c>
    </row>
    <row r="268" spans="1:8" s="25" customFormat="1" ht="36" x14ac:dyDescent="0.25">
      <c r="A268" s="47" t="s">
        <v>227</v>
      </c>
      <c r="B268" s="35" t="s">
        <v>228</v>
      </c>
      <c r="C268" s="22">
        <f t="shared" ref="C268:F268" si="97">C269</f>
        <v>16550151.18</v>
      </c>
      <c r="D268" s="22">
        <f t="shared" si="97"/>
        <v>0</v>
      </c>
      <c r="E268" s="22">
        <f t="shared" si="97"/>
        <v>0</v>
      </c>
      <c r="F268" s="22">
        <f t="shared" si="97"/>
        <v>0</v>
      </c>
      <c r="G268" s="22">
        <f>G269</f>
        <v>16550151.18</v>
      </c>
      <c r="H268" s="22">
        <f>H269</f>
        <v>0</v>
      </c>
    </row>
    <row r="269" spans="1:8" s="25" customFormat="1" x14ac:dyDescent="0.25">
      <c r="A269" s="46" t="s">
        <v>30</v>
      </c>
      <c r="B269" s="27" t="s">
        <v>31</v>
      </c>
      <c r="C269" s="22">
        <f>'[1]9.ведомства'!G537</f>
        <v>16550151.18</v>
      </c>
      <c r="D269" s="22">
        <f>'[1]9.ведомства'!H537</f>
        <v>0</v>
      </c>
      <c r="E269" s="22">
        <f>'[1]9.ведомства'!I537</f>
        <v>0</v>
      </c>
      <c r="F269" s="22">
        <f>'[1]9.ведомства'!J537</f>
        <v>0</v>
      </c>
      <c r="G269" s="22">
        <f>'[1]9.ведомства'!K537</f>
        <v>16550151.18</v>
      </c>
      <c r="H269" s="22">
        <f>'[1]9.ведомства'!L537</f>
        <v>0</v>
      </c>
    </row>
    <row r="270" spans="1:8" s="25" customFormat="1" x14ac:dyDescent="0.25">
      <c r="A270" s="28" t="s">
        <v>229</v>
      </c>
      <c r="B270" s="29" t="s">
        <v>230</v>
      </c>
      <c r="C270" s="22">
        <f>C271</f>
        <v>48880000</v>
      </c>
      <c r="D270" s="22">
        <f t="shared" ref="D270:H270" si="98">D271</f>
        <v>48880000</v>
      </c>
      <c r="E270" s="22">
        <f t="shared" si="98"/>
        <v>0</v>
      </c>
      <c r="F270" s="22">
        <f t="shared" si="98"/>
        <v>0</v>
      </c>
      <c r="G270" s="22">
        <f t="shared" si="98"/>
        <v>48880000</v>
      </c>
      <c r="H270" s="22">
        <f t="shared" si="98"/>
        <v>48880000</v>
      </c>
    </row>
    <row r="271" spans="1:8" s="25" customFormat="1" x14ac:dyDescent="0.25">
      <c r="A271" s="28" t="s">
        <v>15</v>
      </c>
      <c r="B271" s="24" t="s">
        <v>16</v>
      </c>
      <c r="C271" s="22">
        <f>'[1]9.ведомства'!G206</f>
        <v>48880000</v>
      </c>
      <c r="D271" s="22">
        <f>'[1]9.ведомства'!H206</f>
        <v>48880000</v>
      </c>
      <c r="E271" s="22">
        <f>'[1]9.ведомства'!I206</f>
        <v>0</v>
      </c>
      <c r="F271" s="22">
        <f>'[1]9.ведомства'!J206</f>
        <v>0</v>
      </c>
      <c r="G271" s="22">
        <f>'[1]9.ведомства'!K206</f>
        <v>48880000</v>
      </c>
      <c r="H271" s="22">
        <f>'[1]9.ведомства'!L206</f>
        <v>48880000</v>
      </c>
    </row>
    <row r="272" spans="1:8" s="25" customFormat="1" ht="24" x14ac:dyDescent="0.25">
      <c r="A272" s="28" t="s">
        <v>231</v>
      </c>
      <c r="B272" s="24" t="s">
        <v>232</v>
      </c>
      <c r="C272" s="22">
        <f>SUM(C273:C274)</f>
        <v>70420000</v>
      </c>
      <c r="D272" s="22">
        <f t="shared" ref="D272:H272" si="99">SUM(D273:D274)</f>
        <v>0</v>
      </c>
      <c r="E272" s="22">
        <f t="shared" si="99"/>
        <v>199166.57</v>
      </c>
      <c r="F272" s="22">
        <f t="shared" si="99"/>
        <v>0</v>
      </c>
      <c r="G272" s="22">
        <f t="shared" si="99"/>
        <v>70619166.570000008</v>
      </c>
      <c r="H272" s="22">
        <f t="shared" si="99"/>
        <v>0</v>
      </c>
    </row>
    <row r="273" spans="1:8" s="25" customFormat="1" x14ac:dyDescent="0.25">
      <c r="A273" s="28" t="s">
        <v>15</v>
      </c>
      <c r="B273" s="24" t="s">
        <v>16</v>
      </c>
      <c r="C273" s="22">
        <f>'[1]9.ведомства'!G200+'[1]9.ведомства'!G208</f>
        <v>70420000</v>
      </c>
      <c r="D273" s="22">
        <f>'[1]9.ведомства'!H200+'[1]9.ведомства'!H208</f>
        <v>0</v>
      </c>
      <c r="E273" s="22">
        <f>'[1]9.ведомства'!I200+'[1]9.ведомства'!I208</f>
        <v>120132.9</v>
      </c>
      <c r="F273" s="22">
        <f>'[1]9.ведомства'!J200+'[1]9.ведомства'!J208</f>
        <v>0</v>
      </c>
      <c r="G273" s="22">
        <f>'[1]9.ведомства'!K200+'[1]9.ведомства'!K208</f>
        <v>70540132.900000006</v>
      </c>
      <c r="H273" s="22">
        <f>'[1]9.ведомства'!L200+'[1]9.ведомства'!L208</f>
        <v>0</v>
      </c>
    </row>
    <row r="274" spans="1:8" s="25" customFormat="1" x14ac:dyDescent="0.25">
      <c r="A274" s="46" t="s">
        <v>30</v>
      </c>
      <c r="B274" s="27" t="s">
        <v>31</v>
      </c>
      <c r="C274" s="22">
        <f>'[1]9.ведомства'!G442</f>
        <v>0</v>
      </c>
      <c r="D274" s="22">
        <f>'[1]9.ведомства'!H442</f>
        <v>0</v>
      </c>
      <c r="E274" s="22">
        <f>'[1]9.ведомства'!I442</f>
        <v>79033.67</v>
      </c>
      <c r="F274" s="22">
        <f>'[1]9.ведомства'!J442</f>
        <v>0</v>
      </c>
      <c r="G274" s="22">
        <f>'[1]9.ведомства'!K442</f>
        <v>79033.67</v>
      </c>
      <c r="H274" s="22">
        <f>'[1]9.ведомства'!L442</f>
        <v>0</v>
      </c>
    </row>
    <row r="275" spans="1:8" x14ac:dyDescent="0.25">
      <c r="A275" s="48" t="s">
        <v>233</v>
      </c>
      <c r="B275" s="48"/>
      <c r="C275" s="22">
        <f t="shared" ref="C275:F275" si="100">C276+C278+C280+C282+C284</f>
        <v>59438792.700000003</v>
      </c>
      <c r="D275" s="22">
        <f t="shared" si="100"/>
        <v>22742900</v>
      </c>
      <c r="E275" s="22">
        <f t="shared" si="100"/>
        <v>0</v>
      </c>
      <c r="F275" s="22">
        <f t="shared" si="100"/>
        <v>0</v>
      </c>
      <c r="G275" s="22">
        <f>G276+G278+G280+G282+G284</f>
        <v>59438792.700000003</v>
      </c>
      <c r="H275" s="22">
        <f>H276+H278+H280+H282+H284</f>
        <v>22742900</v>
      </c>
    </row>
    <row r="276" spans="1:8" s="25" customFormat="1" ht="24" x14ac:dyDescent="0.25">
      <c r="A276" s="23" t="s">
        <v>234</v>
      </c>
      <c r="B276" s="35" t="s">
        <v>83</v>
      </c>
      <c r="C276" s="22">
        <f t="shared" ref="C276:F276" si="101">C277</f>
        <v>580000</v>
      </c>
      <c r="D276" s="22">
        <f t="shared" si="101"/>
        <v>0</v>
      </c>
      <c r="E276" s="22">
        <f t="shared" si="101"/>
        <v>0</v>
      </c>
      <c r="F276" s="22">
        <f t="shared" si="101"/>
        <v>0</v>
      </c>
      <c r="G276" s="22">
        <f>G277</f>
        <v>580000</v>
      </c>
      <c r="H276" s="22">
        <f>H277</f>
        <v>0</v>
      </c>
    </row>
    <row r="277" spans="1:8" x14ac:dyDescent="0.25">
      <c r="A277" s="46" t="s">
        <v>30</v>
      </c>
      <c r="B277" s="27" t="s">
        <v>31</v>
      </c>
      <c r="C277" s="22">
        <f>'[1]9.ведомства'!G541</f>
        <v>580000</v>
      </c>
      <c r="D277" s="22">
        <f>'[1]9.ведомства'!H541</f>
        <v>0</v>
      </c>
      <c r="E277" s="22">
        <f>'[1]9.ведомства'!I541</f>
        <v>0</v>
      </c>
      <c r="F277" s="22">
        <f>'[1]9.ведомства'!J541</f>
        <v>0</v>
      </c>
      <c r="G277" s="22">
        <f>'[1]9.ведомства'!K541</f>
        <v>580000</v>
      </c>
      <c r="H277" s="22">
        <f>'[1]9.ведомства'!L541</f>
        <v>0</v>
      </c>
    </row>
    <row r="278" spans="1:8" s="25" customFormat="1" ht="38.25" x14ac:dyDescent="0.25">
      <c r="A278" s="47" t="s">
        <v>235</v>
      </c>
      <c r="B278" s="29" t="s">
        <v>236</v>
      </c>
      <c r="C278" s="22">
        <f t="shared" ref="C278:F278" si="102">C279</f>
        <v>1756000</v>
      </c>
      <c r="D278" s="22">
        <f t="shared" si="102"/>
        <v>1756000</v>
      </c>
      <c r="E278" s="22">
        <f t="shared" si="102"/>
        <v>0</v>
      </c>
      <c r="F278" s="22">
        <f t="shared" si="102"/>
        <v>0</v>
      </c>
      <c r="G278" s="22">
        <f>G279</f>
        <v>1756000</v>
      </c>
      <c r="H278" s="22">
        <f>H279</f>
        <v>1756000</v>
      </c>
    </row>
    <row r="279" spans="1:8" x14ac:dyDescent="0.25">
      <c r="A279" s="46" t="s">
        <v>30</v>
      </c>
      <c r="B279" s="27" t="s">
        <v>31</v>
      </c>
      <c r="C279" s="22">
        <f>'[1]9.ведомства'!G478</f>
        <v>1756000</v>
      </c>
      <c r="D279" s="22">
        <f>'[1]9.ведомства'!H478</f>
        <v>1756000</v>
      </c>
      <c r="E279" s="22">
        <f>'[1]9.ведомства'!I478</f>
        <v>0</v>
      </c>
      <c r="F279" s="22">
        <f>'[1]9.ведомства'!J478</f>
        <v>0</v>
      </c>
      <c r="G279" s="22">
        <f>'[1]9.ведомства'!K478</f>
        <v>1756000</v>
      </c>
      <c r="H279" s="22">
        <f>'[1]9.ведомства'!L478</f>
        <v>1756000</v>
      </c>
    </row>
    <row r="280" spans="1:8" s="25" customFormat="1" x14ac:dyDescent="0.25">
      <c r="A280" s="47" t="s">
        <v>237</v>
      </c>
      <c r="B280" s="35" t="s">
        <v>238</v>
      </c>
      <c r="C280" s="22">
        <f t="shared" ref="C280:F280" si="103">C281</f>
        <v>20986900</v>
      </c>
      <c r="D280" s="22">
        <f t="shared" si="103"/>
        <v>20986900</v>
      </c>
      <c r="E280" s="22">
        <f t="shared" si="103"/>
        <v>0</v>
      </c>
      <c r="F280" s="22">
        <f t="shared" si="103"/>
        <v>0</v>
      </c>
      <c r="G280" s="22">
        <f>G281</f>
        <v>20986900</v>
      </c>
      <c r="H280" s="22">
        <f>H281</f>
        <v>20986900</v>
      </c>
    </row>
    <row r="281" spans="1:8" x14ac:dyDescent="0.25">
      <c r="A281" s="46" t="s">
        <v>30</v>
      </c>
      <c r="B281" s="27" t="s">
        <v>31</v>
      </c>
      <c r="C281" s="22">
        <f>'[1]9.ведомства'!G480</f>
        <v>20986900</v>
      </c>
      <c r="D281" s="22">
        <f>'[1]9.ведомства'!H480</f>
        <v>20986900</v>
      </c>
      <c r="E281" s="22">
        <f>'[1]9.ведомства'!I480</f>
        <v>0</v>
      </c>
      <c r="F281" s="22">
        <f>'[1]9.ведомства'!J480</f>
        <v>0</v>
      </c>
      <c r="G281" s="22">
        <f>'[1]9.ведомства'!K480</f>
        <v>20986900</v>
      </c>
      <c r="H281" s="22">
        <f>'[1]9.ведомства'!L480</f>
        <v>20986900</v>
      </c>
    </row>
    <row r="282" spans="1:8" s="25" customFormat="1" ht="36" x14ac:dyDescent="0.25">
      <c r="A282" s="23" t="s">
        <v>239</v>
      </c>
      <c r="B282" s="35" t="s">
        <v>240</v>
      </c>
      <c r="C282" s="22">
        <f t="shared" ref="C282:F282" si="104">C283</f>
        <v>32084541.280000001</v>
      </c>
      <c r="D282" s="22">
        <f t="shared" si="104"/>
        <v>0</v>
      </c>
      <c r="E282" s="22">
        <f t="shared" si="104"/>
        <v>0</v>
      </c>
      <c r="F282" s="22">
        <f t="shared" si="104"/>
        <v>0</v>
      </c>
      <c r="G282" s="22">
        <f>G283</f>
        <v>32084541.280000001</v>
      </c>
      <c r="H282" s="22">
        <f>H283</f>
        <v>0</v>
      </c>
    </row>
    <row r="283" spans="1:8" x14ac:dyDescent="0.25">
      <c r="A283" s="46" t="s">
        <v>30</v>
      </c>
      <c r="B283" s="27" t="s">
        <v>31</v>
      </c>
      <c r="C283" s="22">
        <f>'[1]9.ведомства'!G543</f>
        <v>32084541.280000001</v>
      </c>
      <c r="D283" s="22">
        <f>'[1]9.ведомства'!H543</f>
        <v>0</v>
      </c>
      <c r="E283" s="22">
        <f>'[1]9.ведомства'!I543</f>
        <v>0</v>
      </c>
      <c r="F283" s="22">
        <f>'[1]9.ведомства'!J543</f>
        <v>0</v>
      </c>
      <c r="G283" s="22">
        <f>'[1]9.ведомства'!K543</f>
        <v>32084541.280000001</v>
      </c>
      <c r="H283" s="22">
        <f>'[1]9.ведомства'!L543</f>
        <v>0</v>
      </c>
    </row>
    <row r="284" spans="1:8" s="25" customFormat="1" ht="36" x14ac:dyDescent="0.25">
      <c r="A284" s="47" t="s">
        <v>241</v>
      </c>
      <c r="B284" s="35" t="s">
        <v>242</v>
      </c>
      <c r="C284" s="22">
        <f t="shared" ref="C284:F284" si="105">C285</f>
        <v>4031351.42</v>
      </c>
      <c r="D284" s="22">
        <f t="shared" si="105"/>
        <v>0</v>
      </c>
      <c r="E284" s="22">
        <f t="shared" si="105"/>
        <v>0</v>
      </c>
      <c r="F284" s="22">
        <f t="shared" si="105"/>
        <v>0</v>
      </c>
      <c r="G284" s="22">
        <f>G285</f>
        <v>4031351.42</v>
      </c>
      <c r="H284" s="22">
        <f>H285</f>
        <v>0</v>
      </c>
    </row>
    <row r="285" spans="1:8" x14ac:dyDescent="0.25">
      <c r="A285" s="46" t="s">
        <v>30</v>
      </c>
      <c r="B285" s="27" t="s">
        <v>31</v>
      </c>
      <c r="C285" s="22">
        <f>'[1]9.ведомства'!G482</f>
        <v>4031351.42</v>
      </c>
      <c r="D285" s="22">
        <f>'[1]9.ведомства'!H482</f>
        <v>0</v>
      </c>
      <c r="E285" s="22">
        <f>'[1]9.ведомства'!I482</f>
        <v>0</v>
      </c>
      <c r="F285" s="22">
        <f>'[1]9.ведомства'!J482</f>
        <v>0</v>
      </c>
      <c r="G285" s="22">
        <f>'[1]9.ведомства'!K482</f>
        <v>4031351.42</v>
      </c>
      <c r="H285" s="22">
        <f>'[1]9.ведомства'!L482</f>
        <v>0</v>
      </c>
    </row>
    <row r="286" spans="1:8" x14ac:dyDescent="0.25">
      <c r="A286" s="21" t="s">
        <v>243</v>
      </c>
      <c r="B286" s="21"/>
      <c r="C286" s="22">
        <f t="shared" ref="C286:F286" si="106">C287+C289+C293+C295+C297+C291</f>
        <v>36076300</v>
      </c>
      <c r="D286" s="22">
        <f t="shared" si="106"/>
        <v>36076300</v>
      </c>
      <c r="E286" s="22">
        <f t="shared" si="106"/>
        <v>0</v>
      </c>
      <c r="F286" s="22">
        <f t="shared" si="106"/>
        <v>0</v>
      </c>
      <c r="G286" s="22">
        <f>G287+G289+G293+G295+G297+G291</f>
        <v>36076300</v>
      </c>
      <c r="H286" s="22">
        <f>H287+H289+H293+H295+H297+H291</f>
        <v>36076300</v>
      </c>
    </row>
    <row r="287" spans="1:8" s="25" customFormat="1" ht="25.5" x14ac:dyDescent="0.25">
      <c r="A287" s="23" t="s">
        <v>244</v>
      </c>
      <c r="B287" s="29" t="s">
        <v>245</v>
      </c>
      <c r="C287" s="22">
        <f t="shared" ref="C287:F287" si="107">C288</f>
        <v>26694500</v>
      </c>
      <c r="D287" s="22">
        <f t="shared" si="107"/>
        <v>26694500</v>
      </c>
      <c r="E287" s="22">
        <f t="shared" si="107"/>
        <v>0</v>
      </c>
      <c r="F287" s="22">
        <f t="shared" si="107"/>
        <v>0</v>
      </c>
      <c r="G287" s="22">
        <f>G288</f>
        <v>26694500</v>
      </c>
      <c r="H287" s="22">
        <f>H288</f>
        <v>26694500</v>
      </c>
    </row>
    <row r="288" spans="1:8" x14ac:dyDescent="0.25">
      <c r="A288" s="26" t="s">
        <v>30</v>
      </c>
      <c r="B288" s="27" t="s">
        <v>31</v>
      </c>
      <c r="C288" s="22">
        <f>'[1]9.ведомства'!G567</f>
        <v>26694500</v>
      </c>
      <c r="D288" s="22">
        <f>'[1]9.ведомства'!H567</f>
        <v>26694500</v>
      </c>
      <c r="E288" s="22">
        <f>'[1]9.ведомства'!I567</f>
        <v>0</v>
      </c>
      <c r="F288" s="22">
        <f>'[1]9.ведомства'!J567</f>
        <v>0</v>
      </c>
      <c r="G288" s="22">
        <f>'[1]9.ведомства'!K567</f>
        <v>26694500</v>
      </c>
      <c r="H288" s="22">
        <f>'[1]9.ведомства'!L567</f>
        <v>26694500</v>
      </c>
    </row>
    <row r="289" spans="1:8" s="25" customFormat="1" ht="36" x14ac:dyDescent="0.25">
      <c r="A289" s="23" t="s">
        <v>246</v>
      </c>
      <c r="B289" s="35" t="s">
        <v>247</v>
      </c>
      <c r="C289" s="22">
        <f t="shared" ref="C289:F289" si="108">C290</f>
        <v>39300</v>
      </c>
      <c r="D289" s="22">
        <f t="shared" si="108"/>
        <v>39300</v>
      </c>
      <c r="E289" s="22">
        <f t="shared" si="108"/>
        <v>0</v>
      </c>
      <c r="F289" s="22">
        <f t="shared" si="108"/>
        <v>0</v>
      </c>
      <c r="G289" s="22">
        <f>G290</f>
        <v>39300</v>
      </c>
      <c r="H289" s="22">
        <f>H290</f>
        <v>39300</v>
      </c>
    </row>
    <row r="290" spans="1:8" x14ac:dyDescent="0.25">
      <c r="A290" s="26" t="s">
        <v>30</v>
      </c>
      <c r="B290" s="27" t="s">
        <v>31</v>
      </c>
      <c r="C290" s="22">
        <f>'[1]9.ведомства'!G570</f>
        <v>39300</v>
      </c>
      <c r="D290" s="22">
        <f>'[1]9.ведомства'!H570</f>
        <v>39300</v>
      </c>
      <c r="E290" s="22">
        <f>'[1]9.ведомства'!I570</f>
        <v>0</v>
      </c>
      <c r="F290" s="22">
        <f>'[1]9.ведомства'!J570</f>
        <v>0</v>
      </c>
      <c r="G290" s="22">
        <f>'[1]9.ведомства'!K570</f>
        <v>39300</v>
      </c>
      <c r="H290" s="22">
        <f>'[1]9.ведомства'!L570</f>
        <v>39300</v>
      </c>
    </row>
    <row r="291" spans="1:8" s="25" customFormat="1" ht="51" x14ac:dyDescent="0.25">
      <c r="A291" s="23" t="s">
        <v>248</v>
      </c>
      <c r="B291" s="29" t="s">
        <v>249</v>
      </c>
      <c r="C291" s="22">
        <f t="shared" ref="C291:F291" si="109">C292</f>
        <v>6307000</v>
      </c>
      <c r="D291" s="22">
        <f t="shared" si="109"/>
        <v>6307000</v>
      </c>
      <c r="E291" s="22">
        <f t="shared" si="109"/>
        <v>0</v>
      </c>
      <c r="F291" s="22">
        <f t="shared" si="109"/>
        <v>0</v>
      </c>
      <c r="G291" s="22">
        <f>G292</f>
        <v>6307000</v>
      </c>
      <c r="H291" s="22">
        <f>H292</f>
        <v>6307000</v>
      </c>
    </row>
    <row r="292" spans="1:8" x14ac:dyDescent="0.25">
      <c r="A292" s="26" t="s">
        <v>30</v>
      </c>
      <c r="B292" s="27" t="s">
        <v>31</v>
      </c>
      <c r="C292" s="22">
        <f>'[1]9.ведомства'!G573</f>
        <v>6307000</v>
      </c>
      <c r="D292" s="22">
        <f>'[1]9.ведомства'!H573</f>
        <v>6307000</v>
      </c>
      <c r="E292" s="22">
        <f>'[1]9.ведомства'!I573</f>
        <v>0</v>
      </c>
      <c r="F292" s="22">
        <f>'[1]9.ведомства'!J573</f>
        <v>0</v>
      </c>
      <c r="G292" s="22">
        <f>'[1]9.ведомства'!K573</f>
        <v>6307000</v>
      </c>
      <c r="H292" s="22">
        <f>'[1]9.ведомства'!L573</f>
        <v>6307000</v>
      </c>
    </row>
    <row r="293" spans="1:8" s="25" customFormat="1" ht="38.25" x14ac:dyDescent="0.25">
      <c r="A293" s="23" t="s">
        <v>250</v>
      </c>
      <c r="B293" s="29" t="s">
        <v>251</v>
      </c>
      <c r="C293" s="22">
        <f t="shared" ref="C293:F293" si="110">C294</f>
        <v>2261500</v>
      </c>
      <c r="D293" s="22">
        <f t="shared" si="110"/>
        <v>2261500</v>
      </c>
      <c r="E293" s="22">
        <f t="shared" si="110"/>
        <v>0</v>
      </c>
      <c r="F293" s="22">
        <f t="shared" si="110"/>
        <v>0</v>
      </c>
      <c r="G293" s="22">
        <f>G294</f>
        <v>2261500</v>
      </c>
      <c r="H293" s="22">
        <f>H294</f>
        <v>2261500</v>
      </c>
    </row>
    <row r="294" spans="1:8" x14ac:dyDescent="0.25">
      <c r="A294" s="26" t="s">
        <v>30</v>
      </c>
      <c r="B294" s="27" t="s">
        <v>31</v>
      </c>
      <c r="C294" s="22">
        <f>'[1]9.ведомства'!G550</f>
        <v>2261500</v>
      </c>
      <c r="D294" s="22">
        <f>'[1]9.ведомства'!H550</f>
        <v>2261500</v>
      </c>
      <c r="E294" s="22">
        <f>'[1]9.ведомства'!I550</f>
        <v>0</v>
      </c>
      <c r="F294" s="22">
        <f>'[1]9.ведомства'!J550</f>
        <v>0</v>
      </c>
      <c r="G294" s="22">
        <f>'[1]9.ведомства'!K550</f>
        <v>2261500</v>
      </c>
      <c r="H294" s="22">
        <f>'[1]9.ведомства'!L550</f>
        <v>2261500</v>
      </c>
    </row>
    <row r="295" spans="1:8" s="25" customFormat="1" ht="38.25" x14ac:dyDescent="0.25">
      <c r="A295" s="23" t="s">
        <v>252</v>
      </c>
      <c r="B295" s="29" t="s">
        <v>253</v>
      </c>
      <c r="C295" s="22">
        <f t="shared" ref="C295:F295" si="111">C296</f>
        <v>41300</v>
      </c>
      <c r="D295" s="22">
        <f t="shared" si="111"/>
        <v>41300</v>
      </c>
      <c r="E295" s="22">
        <f t="shared" si="111"/>
        <v>0</v>
      </c>
      <c r="F295" s="22">
        <f t="shared" si="111"/>
        <v>0</v>
      </c>
      <c r="G295" s="22">
        <f>G296</f>
        <v>41300</v>
      </c>
      <c r="H295" s="22">
        <f>H296</f>
        <v>41300</v>
      </c>
    </row>
    <row r="296" spans="1:8" x14ac:dyDescent="0.25">
      <c r="A296" s="26" t="s">
        <v>30</v>
      </c>
      <c r="B296" s="27" t="s">
        <v>31</v>
      </c>
      <c r="C296" s="22">
        <f>'[1]9.ведомства'!G552</f>
        <v>41300</v>
      </c>
      <c r="D296" s="22">
        <f>'[1]9.ведомства'!H552</f>
        <v>41300</v>
      </c>
      <c r="E296" s="22">
        <f>'[1]9.ведомства'!I552</f>
        <v>0</v>
      </c>
      <c r="F296" s="22">
        <f>'[1]9.ведомства'!J552</f>
        <v>0</v>
      </c>
      <c r="G296" s="22">
        <f>'[1]9.ведомства'!K552</f>
        <v>41300</v>
      </c>
      <c r="H296" s="22">
        <f>'[1]9.ведомства'!L552</f>
        <v>41300</v>
      </c>
    </row>
    <row r="297" spans="1:8" s="25" customFormat="1" ht="63.75" x14ac:dyDescent="0.25">
      <c r="A297" s="23" t="s">
        <v>254</v>
      </c>
      <c r="B297" s="29" t="s">
        <v>255</v>
      </c>
      <c r="C297" s="22">
        <f t="shared" ref="C297:F297" si="112">C298</f>
        <v>732700</v>
      </c>
      <c r="D297" s="22">
        <f t="shared" si="112"/>
        <v>732700</v>
      </c>
      <c r="E297" s="22">
        <f t="shared" si="112"/>
        <v>0</v>
      </c>
      <c r="F297" s="22">
        <f t="shared" si="112"/>
        <v>0</v>
      </c>
      <c r="G297" s="22">
        <f>G298</f>
        <v>732700</v>
      </c>
      <c r="H297" s="22">
        <f>H298</f>
        <v>732700</v>
      </c>
    </row>
    <row r="298" spans="1:8" x14ac:dyDescent="0.25">
      <c r="A298" s="26" t="s">
        <v>30</v>
      </c>
      <c r="B298" s="27" t="s">
        <v>31</v>
      </c>
      <c r="C298" s="22">
        <f>'[1]9.ведомства'!G554</f>
        <v>732700</v>
      </c>
      <c r="D298" s="22">
        <f>'[1]9.ведомства'!H554</f>
        <v>732700</v>
      </c>
      <c r="E298" s="22">
        <f>'[1]9.ведомства'!I554</f>
        <v>0</v>
      </c>
      <c r="F298" s="22">
        <f>'[1]9.ведомства'!J554</f>
        <v>0</v>
      </c>
      <c r="G298" s="22">
        <f>'[1]9.ведомства'!K554</f>
        <v>732700</v>
      </c>
      <c r="H298" s="22">
        <f>'[1]9.ведомства'!L554</f>
        <v>732700</v>
      </c>
    </row>
    <row r="299" spans="1:8" x14ac:dyDescent="0.25">
      <c r="A299" s="21" t="s">
        <v>256</v>
      </c>
      <c r="B299" s="21"/>
      <c r="C299" s="22" t="e">
        <f>C300+C308+C304+#REF!+C306+C302</f>
        <v>#REF!</v>
      </c>
      <c r="D299" s="22" t="e">
        <f>D300+D308+D304+#REF!+D306+D302</f>
        <v>#REF!</v>
      </c>
      <c r="E299" s="22" t="e">
        <f>E300+E308+E304+#REF!+E306+E302</f>
        <v>#REF!</v>
      </c>
      <c r="F299" s="22" t="e">
        <f>F300+F308+F304+#REF!+F306+F302</f>
        <v>#REF!</v>
      </c>
      <c r="G299" s="22">
        <f>G300+G308+G304+G306+G302</f>
        <v>9357521.4000000004</v>
      </c>
      <c r="H299" s="22">
        <f>H300+H308+H304+H306+H302</f>
        <v>2033343</v>
      </c>
    </row>
    <row r="300" spans="1:8" s="25" customFormat="1" ht="25.5" x14ac:dyDescent="0.25">
      <c r="A300" s="23" t="s">
        <v>257</v>
      </c>
      <c r="B300" s="29" t="s">
        <v>258</v>
      </c>
      <c r="C300" s="22">
        <f t="shared" ref="C300:F300" si="113">C301</f>
        <v>2033343</v>
      </c>
      <c r="D300" s="22">
        <f t="shared" si="113"/>
        <v>2033343</v>
      </c>
      <c r="E300" s="22">
        <f t="shared" si="113"/>
        <v>0</v>
      </c>
      <c r="F300" s="22">
        <f t="shared" si="113"/>
        <v>0</v>
      </c>
      <c r="G300" s="22">
        <f>G301</f>
        <v>2033343</v>
      </c>
      <c r="H300" s="22">
        <f>H301</f>
        <v>2033343</v>
      </c>
    </row>
    <row r="301" spans="1:8" x14ac:dyDescent="0.25">
      <c r="A301" s="26" t="s">
        <v>30</v>
      </c>
      <c r="B301" s="27" t="s">
        <v>31</v>
      </c>
      <c r="C301" s="22">
        <f>'[1]9.ведомства'!G499</f>
        <v>2033343</v>
      </c>
      <c r="D301" s="22">
        <f>'[1]9.ведомства'!H499</f>
        <v>2033343</v>
      </c>
      <c r="E301" s="22">
        <f>'[1]9.ведомства'!I499</f>
        <v>0</v>
      </c>
      <c r="F301" s="22">
        <f>'[1]9.ведомства'!J499</f>
        <v>0</v>
      </c>
      <c r="G301" s="22">
        <f>'[1]9.ведомства'!K499</f>
        <v>2033343</v>
      </c>
      <c r="H301" s="22">
        <f>'[1]9.ведомства'!L499</f>
        <v>2033343</v>
      </c>
    </row>
    <row r="302" spans="1:8" ht="25.5" x14ac:dyDescent="0.25">
      <c r="A302" s="23" t="s">
        <v>259</v>
      </c>
      <c r="B302" s="29" t="s">
        <v>260</v>
      </c>
      <c r="C302" s="22">
        <f>C303</f>
        <v>779000</v>
      </c>
      <c r="D302" s="22">
        <f t="shared" ref="D302:H302" si="114">D303</f>
        <v>0</v>
      </c>
      <c r="E302" s="22">
        <f t="shared" si="114"/>
        <v>0</v>
      </c>
      <c r="F302" s="22">
        <f t="shared" si="114"/>
        <v>0</v>
      </c>
      <c r="G302" s="22">
        <f t="shared" si="114"/>
        <v>779000</v>
      </c>
      <c r="H302" s="22">
        <f t="shared" si="114"/>
        <v>0</v>
      </c>
    </row>
    <row r="303" spans="1:8" x14ac:dyDescent="0.25">
      <c r="A303" s="26" t="s">
        <v>30</v>
      </c>
      <c r="B303" s="27" t="s">
        <v>31</v>
      </c>
      <c r="C303" s="22">
        <f>'[1]9.ведомства'!G501</f>
        <v>779000</v>
      </c>
      <c r="D303" s="22">
        <f>'[1]9.ведомства'!H501</f>
        <v>0</v>
      </c>
      <c r="E303" s="22">
        <f>'[1]9.ведомства'!I501</f>
        <v>0</v>
      </c>
      <c r="F303" s="22">
        <f>'[1]9.ведомства'!J501</f>
        <v>0</v>
      </c>
      <c r="G303" s="22">
        <f>'[1]9.ведомства'!K501</f>
        <v>779000</v>
      </c>
      <c r="H303" s="22">
        <f>'[1]9.ведомства'!L501</f>
        <v>0</v>
      </c>
    </row>
    <row r="304" spans="1:8" s="25" customFormat="1" x14ac:dyDescent="0.25">
      <c r="A304" s="23" t="s">
        <v>261</v>
      </c>
      <c r="B304" s="35" t="s">
        <v>262</v>
      </c>
      <c r="C304" s="22">
        <f t="shared" ref="C304:F304" si="115">C305</f>
        <v>4970000</v>
      </c>
      <c r="D304" s="22">
        <f t="shared" si="115"/>
        <v>0</v>
      </c>
      <c r="E304" s="22">
        <f t="shared" si="115"/>
        <v>0</v>
      </c>
      <c r="F304" s="22">
        <f t="shared" si="115"/>
        <v>0</v>
      </c>
      <c r="G304" s="22">
        <f>G305</f>
        <v>4970000</v>
      </c>
      <c r="H304" s="22">
        <f>H305</f>
        <v>0</v>
      </c>
    </row>
    <row r="305" spans="1:8" x14ac:dyDescent="0.25">
      <c r="A305" s="26" t="s">
        <v>30</v>
      </c>
      <c r="B305" s="27" t="s">
        <v>31</v>
      </c>
      <c r="C305" s="22">
        <f>'[1]9.ведомства'!G503</f>
        <v>4970000</v>
      </c>
      <c r="D305" s="22">
        <f>'[1]9.ведомства'!H503</f>
        <v>0</v>
      </c>
      <c r="E305" s="22">
        <f>'[1]9.ведомства'!I503</f>
        <v>0</v>
      </c>
      <c r="F305" s="22">
        <f>'[1]9.ведомства'!J503</f>
        <v>0</v>
      </c>
      <c r="G305" s="22">
        <f>'[1]9.ведомства'!K503</f>
        <v>4970000</v>
      </c>
      <c r="H305" s="22">
        <f>'[1]9.ведомства'!L503</f>
        <v>0</v>
      </c>
    </row>
    <row r="306" spans="1:8" x14ac:dyDescent="0.25">
      <c r="A306" s="26" t="s">
        <v>263</v>
      </c>
      <c r="B306" s="27" t="s">
        <v>264</v>
      </c>
      <c r="C306" s="22">
        <f>C307</f>
        <v>180000</v>
      </c>
      <c r="D306" s="22">
        <f t="shared" ref="D306:H306" si="116">D307</f>
        <v>0</v>
      </c>
      <c r="E306" s="22">
        <f t="shared" si="116"/>
        <v>0</v>
      </c>
      <c r="F306" s="22">
        <f t="shared" si="116"/>
        <v>0</v>
      </c>
      <c r="G306" s="22">
        <f t="shared" si="116"/>
        <v>180000</v>
      </c>
      <c r="H306" s="22">
        <f t="shared" si="116"/>
        <v>0</v>
      </c>
    </row>
    <row r="307" spans="1:8" x14ac:dyDescent="0.25">
      <c r="A307" s="26" t="s">
        <v>30</v>
      </c>
      <c r="B307" s="27" t="s">
        <v>31</v>
      </c>
      <c r="C307" s="22">
        <f>'[1]9.ведомства'!G505</f>
        <v>180000</v>
      </c>
      <c r="D307" s="22">
        <f>'[1]9.ведомства'!H505</f>
        <v>0</v>
      </c>
      <c r="E307" s="22">
        <f>'[1]9.ведомства'!I505</f>
        <v>0</v>
      </c>
      <c r="F307" s="22">
        <f>'[1]9.ведомства'!J505</f>
        <v>0</v>
      </c>
      <c r="G307" s="22">
        <f>'[1]9.ведомства'!K505</f>
        <v>180000</v>
      </c>
      <c r="H307" s="22">
        <f>'[1]9.ведомства'!L505</f>
        <v>0</v>
      </c>
    </row>
    <row r="308" spans="1:8" s="25" customFormat="1" ht="25.5" x14ac:dyDescent="0.25">
      <c r="A308" s="23" t="s">
        <v>265</v>
      </c>
      <c r="B308" s="29" t="s">
        <v>266</v>
      </c>
      <c r="C308" s="22">
        <f t="shared" ref="C308:F308" si="117">C309</f>
        <v>1395178.4</v>
      </c>
      <c r="D308" s="22">
        <f t="shared" si="117"/>
        <v>0</v>
      </c>
      <c r="E308" s="22">
        <f t="shared" si="117"/>
        <v>0</v>
      </c>
      <c r="F308" s="22">
        <f t="shared" si="117"/>
        <v>0</v>
      </c>
      <c r="G308" s="22">
        <f>G309</f>
        <v>1395178.4</v>
      </c>
      <c r="H308" s="22">
        <f>H309</f>
        <v>0</v>
      </c>
    </row>
    <row r="309" spans="1:8" x14ac:dyDescent="0.25">
      <c r="A309" s="26" t="s">
        <v>30</v>
      </c>
      <c r="B309" s="27" t="s">
        <v>31</v>
      </c>
      <c r="C309" s="22">
        <f>'[1]9.ведомства'!G510</f>
        <v>1395178.4</v>
      </c>
      <c r="D309" s="22">
        <f>'[1]9.ведомства'!H510</f>
        <v>0</v>
      </c>
      <c r="E309" s="22">
        <f>'[1]9.ведомства'!I510</f>
        <v>0</v>
      </c>
      <c r="F309" s="22">
        <f>'[1]9.ведомства'!J510</f>
        <v>0</v>
      </c>
      <c r="G309" s="22">
        <f>'[1]9.ведомства'!K510</f>
        <v>1395178.4</v>
      </c>
      <c r="H309" s="22">
        <f>'[1]9.ведомства'!L510</f>
        <v>0</v>
      </c>
    </row>
    <row r="310" spans="1:8" s="37" customFormat="1" ht="20.25" customHeight="1" x14ac:dyDescent="0.25">
      <c r="A310" s="36" t="s">
        <v>267</v>
      </c>
      <c r="B310" s="36"/>
      <c r="C310" s="19" t="e">
        <f>C311+C324+C337+C352+C359+C362</f>
        <v>#REF!</v>
      </c>
      <c r="D310" s="19" t="e">
        <f>D311+D324+D337+D352+D359+D362</f>
        <v>#REF!</v>
      </c>
      <c r="E310" s="19" t="e">
        <f>E311+E324+E337+E352+E359+E362</f>
        <v>#REF!</v>
      </c>
      <c r="F310" s="19" t="e">
        <f>F311+F324+F337+F352+F359+F362</f>
        <v>#REF!</v>
      </c>
      <c r="G310" s="19">
        <f>G311+G324+G337+G352+G359+G362</f>
        <v>336803401.84000003</v>
      </c>
      <c r="H310" s="19">
        <f>H311+H324+H337+H352+H359+H362</f>
        <v>2897890.4699999997</v>
      </c>
    </row>
    <row r="311" spans="1:8" ht="21.75" customHeight="1" x14ac:dyDescent="0.25">
      <c r="A311" s="21" t="s">
        <v>268</v>
      </c>
      <c r="B311" s="21"/>
      <c r="C311" s="22" t="e">
        <f>C312+C316+C314+C320+C318+#REF!+C322</f>
        <v>#REF!</v>
      </c>
      <c r="D311" s="22" t="e">
        <f>D312+D316+D314+D320+D318+#REF!+D322</f>
        <v>#REF!</v>
      </c>
      <c r="E311" s="22" t="e">
        <f>E312+E316+E314+E320+E318+#REF!+E322</f>
        <v>#REF!</v>
      </c>
      <c r="F311" s="22" t="e">
        <f>F312+F316+F314+F320+F318+#REF!+F322</f>
        <v>#REF!</v>
      </c>
      <c r="G311" s="22">
        <f>G312+G316+G314+G320+G318+G322</f>
        <v>103833228.37</v>
      </c>
      <c r="H311" s="22">
        <f>H312+H316+H314+H320+H318+H322</f>
        <v>1945117</v>
      </c>
    </row>
    <row r="312" spans="1:8" s="25" customFormat="1" ht="24" x14ac:dyDescent="0.25">
      <c r="A312" s="23" t="s">
        <v>269</v>
      </c>
      <c r="B312" s="35" t="s">
        <v>83</v>
      </c>
      <c r="C312" s="22">
        <f t="shared" ref="C312:F312" si="118">C313</f>
        <v>1820000</v>
      </c>
      <c r="D312" s="22">
        <f t="shared" si="118"/>
        <v>0</v>
      </c>
      <c r="E312" s="22">
        <f t="shared" si="118"/>
        <v>0</v>
      </c>
      <c r="F312" s="22">
        <f t="shared" si="118"/>
        <v>0</v>
      </c>
      <c r="G312" s="22">
        <f>G313</f>
        <v>1820000</v>
      </c>
      <c r="H312" s="22">
        <f>H313</f>
        <v>0</v>
      </c>
    </row>
    <row r="313" spans="1:8" x14ac:dyDescent="0.25">
      <c r="A313" s="26" t="s">
        <v>32</v>
      </c>
      <c r="B313" s="24" t="s">
        <v>33</v>
      </c>
      <c r="C313" s="22">
        <f>'[1]9.ведомства'!G629</f>
        <v>1820000</v>
      </c>
      <c r="D313" s="22">
        <f>'[1]9.ведомства'!H629</f>
        <v>0</v>
      </c>
      <c r="E313" s="22">
        <f>'[1]9.ведомства'!I628</f>
        <v>0</v>
      </c>
      <c r="F313" s="22">
        <f>'[1]9.ведомства'!J628</f>
        <v>0</v>
      </c>
      <c r="G313" s="22">
        <f>'[1]9.ведомства'!K628</f>
        <v>1820000</v>
      </c>
      <c r="H313" s="22">
        <f>'[1]9.ведомства'!L628</f>
        <v>0</v>
      </c>
    </row>
    <row r="314" spans="1:8" s="25" customFormat="1" ht="25.5" x14ac:dyDescent="0.25">
      <c r="A314" s="23" t="s">
        <v>270</v>
      </c>
      <c r="B314" s="29" t="s">
        <v>183</v>
      </c>
      <c r="C314" s="22">
        <f t="shared" ref="C314:F314" si="119">C315</f>
        <v>1945117</v>
      </c>
      <c r="D314" s="22">
        <f t="shared" si="119"/>
        <v>1945117</v>
      </c>
      <c r="E314" s="22">
        <f t="shared" si="119"/>
        <v>0</v>
      </c>
      <c r="F314" s="22">
        <f t="shared" si="119"/>
        <v>0</v>
      </c>
      <c r="G314" s="22">
        <f>G315</f>
        <v>1945117</v>
      </c>
      <c r="H314" s="22">
        <f>H315</f>
        <v>1945117</v>
      </c>
    </row>
    <row r="315" spans="1:8" x14ac:dyDescent="0.25">
      <c r="A315" s="26" t="s">
        <v>32</v>
      </c>
      <c r="B315" s="24" t="s">
        <v>33</v>
      </c>
      <c r="C315" s="22">
        <f>'[1]9.ведомства'!G631</f>
        <v>1945117</v>
      </c>
      <c r="D315" s="22">
        <f>'[1]9.ведомства'!H631</f>
        <v>1945117</v>
      </c>
      <c r="E315" s="22">
        <f>'[1]9.ведомства'!I630</f>
        <v>0</v>
      </c>
      <c r="F315" s="22">
        <f>'[1]9.ведомства'!J630</f>
        <v>0</v>
      </c>
      <c r="G315" s="22">
        <f>'[1]9.ведомства'!K630</f>
        <v>1945117</v>
      </c>
      <c r="H315" s="22">
        <f>'[1]9.ведомства'!L630</f>
        <v>1945117</v>
      </c>
    </row>
    <row r="316" spans="1:8" s="25" customFormat="1" ht="36" x14ac:dyDescent="0.25">
      <c r="A316" s="23" t="s">
        <v>271</v>
      </c>
      <c r="B316" s="35" t="s">
        <v>199</v>
      </c>
      <c r="C316" s="22">
        <f t="shared" ref="C316:F316" si="120">C317</f>
        <v>98584311.370000005</v>
      </c>
      <c r="D316" s="22">
        <f t="shared" si="120"/>
        <v>0</v>
      </c>
      <c r="E316" s="22">
        <f t="shared" si="120"/>
        <v>-1098600</v>
      </c>
      <c r="F316" s="22">
        <f t="shared" si="120"/>
        <v>0</v>
      </c>
      <c r="G316" s="22">
        <f>G317</f>
        <v>97485711.370000005</v>
      </c>
      <c r="H316" s="22">
        <f>H317</f>
        <v>0</v>
      </c>
    </row>
    <row r="317" spans="1:8" x14ac:dyDescent="0.25">
      <c r="A317" s="26" t="s">
        <v>32</v>
      </c>
      <c r="B317" s="24" t="s">
        <v>33</v>
      </c>
      <c r="C317" s="22">
        <f>'[1]9.ведомства'!G633</f>
        <v>98584311.370000005</v>
      </c>
      <c r="D317" s="22">
        <f>'[1]9.ведомства'!H633</f>
        <v>0</v>
      </c>
      <c r="E317" s="22">
        <f>'[1]9.ведомства'!I633</f>
        <v>-1098600</v>
      </c>
      <c r="F317" s="22">
        <f>'[1]9.ведомства'!J633</f>
        <v>0</v>
      </c>
      <c r="G317" s="22">
        <f>'[1]9.ведомства'!K633</f>
        <v>97485711.370000005</v>
      </c>
      <c r="H317" s="22">
        <f>'[1]9.ведомства'!L633</f>
        <v>0</v>
      </c>
    </row>
    <row r="318" spans="1:8" s="25" customFormat="1" ht="24" x14ac:dyDescent="0.25">
      <c r="A318" s="23" t="s">
        <v>272</v>
      </c>
      <c r="B318" s="35" t="s">
        <v>206</v>
      </c>
      <c r="C318" s="22">
        <f t="shared" ref="C318:F318" si="121">C319</f>
        <v>144000</v>
      </c>
      <c r="D318" s="22">
        <f t="shared" si="121"/>
        <v>0</v>
      </c>
      <c r="E318" s="22">
        <f t="shared" si="121"/>
        <v>0</v>
      </c>
      <c r="F318" s="22">
        <f t="shared" si="121"/>
        <v>0</v>
      </c>
      <c r="G318" s="22">
        <f>G319</f>
        <v>144000</v>
      </c>
      <c r="H318" s="22">
        <f>H319</f>
        <v>0</v>
      </c>
    </row>
    <row r="319" spans="1:8" x14ac:dyDescent="0.25">
      <c r="A319" s="26" t="s">
        <v>32</v>
      </c>
      <c r="B319" s="24" t="s">
        <v>33</v>
      </c>
      <c r="C319" s="22">
        <f>'[1]9.ведомства'!G645</f>
        <v>144000</v>
      </c>
      <c r="D319" s="22">
        <f>'[1]9.ведомства'!H645</f>
        <v>0</v>
      </c>
      <c r="E319" s="22">
        <f>'[1]9.ведомства'!I645</f>
        <v>0</v>
      </c>
      <c r="F319" s="22">
        <f>'[1]9.ведомства'!J645</f>
        <v>0</v>
      </c>
      <c r="G319" s="22">
        <f>'[1]9.ведомства'!K645</f>
        <v>144000</v>
      </c>
      <c r="H319" s="22">
        <f>'[1]9.ведомства'!L645</f>
        <v>0</v>
      </c>
    </row>
    <row r="320" spans="1:8" s="25" customFormat="1" ht="38.25" x14ac:dyDescent="0.25">
      <c r="A320" s="23" t="s">
        <v>273</v>
      </c>
      <c r="B320" s="29" t="s">
        <v>203</v>
      </c>
      <c r="C320" s="22">
        <f t="shared" ref="C320:F320" si="122">C321</f>
        <v>139800</v>
      </c>
      <c r="D320" s="22">
        <f t="shared" si="122"/>
        <v>0</v>
      </c>
      <c r="E320" s="22">
        <f t="shared" si="122"/>
        <v>1098600</v>
      </c>
      <c r="F320" s="22">
        <f t="shared" si="122"/>
        <v>0</v>
      </c>
      <c r="G320" s="22">
        <f>G321</f>
        <v>1238400</v>
      </c>
      <c r="H320" s="22">
        <f>H321</f>
        <v>0</v>
      </c>
    </row>
    <row r="321" spans="1:8" x14ac:dyDescent="0.25">
      <c r="A321" s="26" t="s">
        <v>32</v>
      </c>
      <c r="B321" s="24" t="s">
        <v>33</v>
      </c>
      <c r="C321" s="22">
        <f>'[1]9.ведомства'!G635</f>
        <v>139800</v>
      </c>
      <c r="D321" s="22">
        <f>'[1]9.ведомства'!H635</f>
        <v>0</v>
      </c>
      <c r="E321" s="22">
        <f>'[1]9.ведомства'!I635</f>
        <v>1098600</v>
      </c>
      <c r="F321" s="22">
        <f>'[1]9.ведомства'!J635</f>
        <v>0</v>
      </c>
      <c r="G321" s="22">
        <f>'[1]9.ведомства'!K635</f>
        <v>1238400</v>
      </c>
      <c r="H321" s="22">
        <f>'[1]9.ведомства'!L635</f>
        <v>0</v>
      </c>
    </row>
    <row r="322" spans="1:8" x14ac:dyDescent="0.25">
      <c r="A322" s="28" t="s">
        <v>274</v>
      </c>
      <c r="B322" s="29" t="s">
        <v>275</v>
      </c>
      <c r="C322" s="22">
        <f>C323</f>
        <v>1200000</v>
      </c>
      <c r="D322" s="22">
        <f t="shared" ref="D322:H322" si="123">D323</f>
        <v>0</v>
      </c>
      <c r="E322" s="22">
        <f t="shared" si="123"/>
        <v>0</v>
      </c>
      <c r="F322" s="22">
        <f t="shared" si="123"/>
        <v>0</v>
      </c>
      <c r="G322" s="22">
        <f t="shared" si="123"/>
        <v>1200000</v>
      </c>
      <c r="H322" s="22">
        <f t="shared" si="123"/>
        <v>0</v>
      </c>
    </row>
    <row r="323" spans="1:8" x14ac:dyDescent="0.25">
      <c r="A323" s="26" t="s">
        <v>32</v>
      </c>
      <c r="B323" s="24" t="s">
        <v>33</v>
      </c>
      <c r="C323" s="22">
        <f>'[1]9.ведомства'!G639</f>
        <v>1200000</v>
      </c>
      <c r="D323" s="22">
        <f>'[1]9.ведомства'!H639</f>
        <v>0</v>
      </c>
      <c r="E323" s="22">
        <f>'[1]9.ведомства'!I639</f>
        <v>0</v>
      </c>
      <c r="F323" s="22">
        <f>'[1]9.ведомства'!J639</f>
        <v>0</v>
      </c>
      <c r="G323" s="22">
        <f>'[1]9.ведомства'!K639</f>
        <v>1200000</v>
      </c>
      <c r="H323" s="22">
        <f>'[1]9.ведомства'!L639</f>
        <v>0</v>
      </c>
    </row>
    <row r="324" spans="1:8" x14ac:dyDescent="0.25">
      <c r="A324" s="21" t="s">
        <v>276</v>
      </c>
      <c r="B324" s="21"/>
      <c r="C324" s="22" t="e">
        <f>C325+C329+#REF!+C327+C331+#REF!+C335+C333</f>
        <v>#REF!</v>
      </c>
      <c r="D324" s="22" t="e">
        <f>D325+D329+#REF!+D327+D331+#REF!+D335+D333</f>
        <v>#REF!</v>
      </c>
      <c r="E324" s="22" t="e">
        <f>E325+E329+#REF!+E327+E331+#REF!+E335+E333</f>
        <v>#REF!</v>
      </c>
      <c r="F324" s="22" t="e">
        <f>F325+F329+#REF!+F327+F331+#REF!+F335+F333</f>
        <v>#REF!</v>
      </c>
      <c r="G324" s="22">
        <f>G325+G329+G327+G331+G335+G333</f>
        <v>65715916.469999999</v>
      </c>
      <c r="H324" s="22">
        <f>H325+H329+H327+H331+H335+H333</f>
        <v>358716.47</v>
      </c>
    </row>
    <row r="325" spans="1:8" s="25" customFormat="1" ht="24" x14ac:dyDescent="0.25">
      <c r="A325" s="23" t="s">
        <v>277</v>
      </c>
      <c r="B325" s="35" t="s">
        <v>83</v>
      </c>
      <c r="C325" s="22">
        <f t="shared" ref="C325:F325" si="124">C326</f>
        <v>1000000</v>
      </c>
      <c r="D325" s="22">
        <f t="shared" si="124"/>
        <v>0</v>
      </c>
      <c r="E325" s="22">
        <f t="shared" si="124"/>
        <v>0</v>
      </c>
      <c r="F325" s="22">
        <f t="shared" si="124"/>
        <v>0</v>
      </c>
      <c r="G325" s="22">
        <f>G326</f>
        <v>1000000</v>
      </c>
      <c r="H325" s="22">
        <f>H326</f>
        <v>0</v>
      </c>
    </row>
    <row r="326" spans="1:8" x14ac:dyDescent="0.25">
      <c r="A326" s="26" t="s">
        <v>32</v>
      </c>
      <c r="B326" s="24" t="s">
        <v>33</v>
      </c>
      <c r="C326" s="22">
        <f>'[1]9.ведомства'!G652</f>
        <v>1000000</v>
      </c>
      <c r="D326" s="22">
        <f>'[1]9.ведомства'!H652</f>
        <v>0</v>
      </c>
      <c r="E326" s="22">
        <f>'[1]9.ведомства'!I652</f>
        <v>0</v>
      </c>
      <c r="F326" s="22">
        <f>'[1]9.ведомства'!J652</f>
        <v>0</v>
      </c>
      <c r="G326" s="22">
        <f>'[1]9.ведомства'!K652</f>
        <v>1000000</v>
      </c>
      <c r="H326" s="22">
        <f>'[1]9.ведомства'!L652</f>
        <v>0</v>
      </c>
    </row>
    <row r="327" spans="1:8" s="25" customFormat="1" ht="25.5" x14ac:dyDescent="0.25">
      <c r="A327" s="23" t="s">
        <v>278</v>
      </c>
      <c r="B327" s="29" t="s">
        <v>183</v>
      </c>
      <c r="C327" s="22">
        <f t="shared" ref="C327:F327" si="125">C328</f>
        <v>334468</v>
      </c>
      <c r="D327" s="22">
        <f t="shared" si="125"/>
        <v>334468</v>
      </c>
      <c r="E327" s="22">
        <f t="shared" si="125"/>
        <v>0</v>
      </c>
      <c r="F327" s="22">
        <f t="shared" si="125"/>
        <v>0</v>
      </c>
      <c r="G327" s="22">
        <f>G328</f>
        <v>334468</v>
      </c>
      <c r="H327" s="22">
        <f>H328</f>
        <v>334468</v>
      </c>
    </row>
    <row r="328" spans="1:8" x14ac:dyDescent="0.25">
      <c r="A328" s="26" t="s">
        <v>32</v>
      </c>
      <c r="B328" s="24" t="s">
        <v>33</v>
      </c>
      <c r="C328" s="22">
        <f>'[1]9.ведомства'!G654</f>
        <v>334468</v>
      </c>
      <c r="D328" s="22">
        <f>'[1]9.ведомства'!H654</f>
        <v>334468</v>
      </c>
      <c r="E328" s="22">
        <f>'[1]9.ведомства'!I654</f>
        <v>0</v>
      </c>
      <c r="F328" s="22">
        <f>'[1]9.ведомства'!J654</f>
        <v>0</v>
      </c>
      <c r="G328" s="22">
        <f>'[1]9.ведомства'!K654</f>
        <v>334468</v>
      </c>
      <c r="H328" s="22">
        <f>'[1]9.ведомства'!L654</f>
        <v>334468</v>
      </c>
    </row>
    <row r="329" spans="1:8" s="25" customFormat="1" ht="24" x14ac:dyDescent="0.25">
      <c r="A329" s="23" t="s">
        <v>279</v>
      </c>
      <c r="B329" s="35" t="s">
        <v>280</v>
      </c>
      <c r="C329" s="22">
        <f t="shared" ref="C329:F329" si="126">C330</f>
        <v>68524400</v>
      </c>
      <c r="D329" s="22">
        <f t="shared" si="126"/>
        <v>0</v>
      </c>
      <c r="E329" s="22">
        <f t="shared" si="126"/>
        <v>-5180150</v>
      </c>
      <c r="F329" s="22">
        <f t="shared" si="126"/>
        <v>0</v>
      </c>
      <c r="G329" s="22">
        <f>G330</f>
        <v>63344250</v>
      </c>
      <c r="H329" s="22">
        <f>H330</f>
        <v>0</v>
      </c>
    </row>
    <row r="330" spans="1:8" x14ac:dyDescent="0.25">
      <c r="A330" s="26" t="s">
        <v>32</v>
      </c>
      <c r="B330" s="24" t="s">
        <v>33</v>
      </c>
      <c r="C330" s="22">
        <f>'[1]9.ведомства'!G656</f>
        <v>68524400</v>
      </c>
      <c r="D330" s="22">
        <f>'[1]9.ведомства'!H656</f>
        <v>0</v>
      </c>
      <c r="E330" s="22">
        <f>'[1]9.ведомства'!I656</f>
        <v>-5180150</v>
      </c>
      <c r="F330" s="22">
        <f>'[1]9.ведомства'!J656</f>
        <v>0</v>
      </c>
      <c r="G330" s="22">
        <f>'[1]9.ведомства'!K656</f>
        <v>63344250</v>
      </c>
      <c r="H330" s="22">
        <f>'[1]9.ведомства'!L656</f>
        <v>0</v>
      </c>
    </row>
    <row r="331" spans="1:8" s="25" customFormat="1" ht="38.25" x14ac:dyDescent="0.25">
      <c r="A331" s="23" t="s">
        <v>281</v>
      </c>
      <c r="B331" s="29" t="s">
        <v>203</v>
      </c>
      <c r="C331" s="22">
        <f t="shared" ref="C331:F331" si="127">C332</f>
        <v>23700</v>
      </c>
      <c r="D331" s="22">
        <f t="shared" si="127"/>
        <v>0</v>
      </c>
      <c r="E331" s="22">
        <f t="shared" si="127"/>
        <v>189250</v>
      </c>
      <c r="F331" s="22">
        <f t="shared" si="127"/>
        <v>0</v>
      </c>
      <c r="G331" s="22">
        <f>G332</f>
        <v>212950</v>
      </c>
      <c r="H331" s="22">
        <f>H332</f>
        <v>0</v>
      </c>
    </row>
    <row r="332" spans="1:8" x14ac:dyDescent="0.25">
      <c r="A332" s="46" t="s">
        <v>32</v>
      </c>
      <c r="B332" s="24" t="s">
        <v>33</v>
      </c>
      <c r="C332" s="22">
        <f>'[1]9.ведомства'!G662</f>
        <v>23700</v>
      </c>
      <c r="D332" s="22">
        <f>'[1]9.ведомства'!H662</f>
        <v>0</v>
      </c>
      <c r="E332" s="22">
        <f>'[1]9.ведомства'!I662</f>
        <v>189250</v>
      </c>
      <c r="F332" s="22">
        <f>'[1]9.ведомства'!J662</f>
        <v>0</v>
      </c>
      <c r="G332" s="22">
        <f>'[1]9.ведомства'!K662</f>
        <v>212950</v>
      </c>
      <c r="H332" s="22">
        <f>'[1]9.ведомства'!L662</f>
        <v>0</v>
      </c>
    </row>
    <row r="333" spans="1:8" x14ac:dyDescent="0.25">
      <c r="A333" s="28" t="s">
        <v>282</v>
      </c>
      <c r="B333" s="29" t="s">
        <v>283</v>
      </c>
      <c r="C333" s="22">
        <f>C334</f>
        <v>550000</v>
      </c>
      <c r="D333" s="22">
        <f t="shared" ref="D333:H333" si="128">D334</f>
        <v>0</v>
      </c>
      <c r="E333" s="22">
        <f t="shared" si="128"/>
        <v>250000</v>
      </c>
      <c r="F333" s="22">
        <f t="shared" si="128"/>
        <v>0</v>
      </c>
      <c r="G333" s="22">
        <f t="shared" si="128"/>
        <v>800000</v>
      </c>
      <c r="H333" s="22">
        <f t="shared" si="128"/>
        <v>0</v>
      </c>
    </row>
    <row r="334" spans="1:8" x14ac:dyDescent="0.25">
      <c r="A334" s="26" t="s">
        <v>32</v>
      </c>
      <c r="B334" s="24" t="s">
        <v>33</v>
      </c>
      <c r="C334" s="22">
        <f>'[1]9.ведомства'!G659</f>
        <v>550000</v>
      </c>
      <c r="D334" s="22">
        <f>'[1]9.ведомства'!H659</f>
        <v>0</v>
      </c>
      <c r="E334" s="22">
        <f>'[1]9.ведомства'!I659</f>
        <v>250000</v>
      </c>
      <c r="F334" s="22">
        <f>'[1]9.ведомства'!J659</f>
        <v>0</v>
      </c>
      <c r="G334" s="22">
        <f>'[1]9.ведомства'!K659</f>
        <v>800000</v>
      </c>
      <c r="H334" s="22">
        <f>'[1]9.ведомства'!L659</f>
        <v>0</v>
      </c>
    </row>
    <row r="335" spans="1:8" x14ac:dyDescent="0.25">
      <c r="A335" s="28" t="s">
        <v>284</v>
      </c>
      <c r="B335" s="29" t="s">
        <v>285</v>
      </c>
      <c r="C335" s="22">
        <f>C336</f>
        <v>24248.47</v>
      </c>
      <c r="D335" s="22">
        <f t="shared" ref="D335:H335" si="129">D336</f>
        <v>24248.47</v>
      </c>
      <c r="E335" s="22">
        <f t="shared" si="129"/>
        <v>0</v>
      </c>
      <c r="F335" s="22">
        <f t="shared" si="129"/>
        <v>0</v>
      </c>
      <c r="G335" s="22">
        <f t="shared" si="129"/>
        <v>24248.47</v>
      </c>
      <c r="H335" s="22">
        <f t="shared" si="129"/>
        <v>24248.47</v>
      </c>
    </row>
    <row r="336" spans="1:8" x14ac:dyDescent="0.25">
      <c r="A336" s="26" t="s">
        <v>32</v>
      </c>
      <c r="B336" s="24" t="s">
        <v>33</v>
      </c>
      <c r="C336" s="22">
        <f>'[1]9.ведомства'!G661</f>
        <v>24248.47</v>
      </c>
      <c r="D336" s="22">
        <f>'[1]9.ведомства'!H661</f>
        <v>24248.47</v>
      </c>
      <c r="E336" s="22">
        <f>'[1]9.ведомства'!I661</f>
        <v>0</v>
      </c>
      <c r="F336" s="22">
        <f>'[1]9.ведомства'!J661</f>
        <v>0</v>
      </c>
      <c r="G336" s="22">
        <f>'[1]9.ведомства'!K661</f>
        <v>24248.47</v>
      </c>
      <c r="H336" s="22">
        <f>'[1]9.ведомства'!L661</f>
        <v>24248.47</v>
      </c>
    </row>
    <row r="337" spans="1:8" x14ac:dyDescent="0.25">
      <c r="A337" s="21" t="s">
        <v>286</v>
      </c>
      <c r="B337" s="21"/>
      <c r="C337" s="22" t="e">
        <f>C338+C340+C342+C346+C348+#REF!+C350+C344</f>
        <v>#REF!</v>
      </c>
      <c r="D337" s="22" t="e">
        <f>D338+D340+D342+D346+D348+#REF!+D350+D344</f>
        <v>#REF!</v>
      </c>
      <c r="E337" s="22" t="e">
        <f>E338+E340+E342+E346+E348+#REF!+E350+E344</f>
        <v>#REF!</v>
      </c>
      <c r="F337" s="22" t="e">
        <f>F338+F340+F342+F346+F348+#REF!+F350+F344</f>
        <v>#REF!</v>
      </c>
      <c r="G337" s="22">
        <f>G338+G340+G342+G346+G348+G350+G344</f>
        <v>90939557</v>
      </c>
      <c r="H337" s="22">
        <f>H338+H340+H342+H346+H348+H350+H344</f>
        <v>594057</v>
      </c>
    </row>
    <row r="338" spans="1:8" s="25" customFormat="1" ht="24" x14ac:dyDescent="0.25">
      <c r="A338" s="23" t="s">
        <v>287</v>
      </c>
      <c r="B338" s="35" t="s">
        <v>83</v>
      </c>
      <c r="C338" s="22">
        <f t="shared" ref="C338:F338" si="130">C339</f>
        <v>1170000</v>
      </c>
      <c r="D338" s="22">
        <f t="shared" si="130"/>
        <v>0</v>
      </c>
      <c r="E338" s="22">
        <f t="shared" si="130"/>
        <v>0</v>
      </c>
      <c r="F338" s="22">
        <f t="shared" si="130"/>
        <v>0</v>
      </c>
      <c r="G338" s="22">
        <f>G339</f>
        <v>1170000</v>
      </c>
      <c r="H338" s="22">
        <f>H339</f>
        <v>0</v>
      </c>
    </row>
    <row r="339" spans="1:8" x14ac:dyDescent="0.25">
      <c r="A339" s="26" t="s">
        <v>32</v>
      </c>
      <c r="B339" s="24" t="s">
        <v>33</v>
      </c>
      <c r="C339" s="22">
        <f>'[1]9.ведомства'!G671</f>
        <v>1170000</v>
      </c>
      <c r="D339" s="22">
        <f>'[1]9.ведомства'!H671</f>
        <v>0</v>
      </c>
      <c r="E339" s="22">
        <f>'[1]9.ведомства'!I671</f>
        <v>0</v>
      </c>
      <c r="F339" s="22">
        <f>'[1]9.ведомства'!J671</f>
        <v>0</v>
      </c>
      <c r="G339" s="22">
        <f>'[1]9.ведомства'!K671</f>
        <v>1170000</v>
      </c>
      <c r="H339" s="22">
        <f>'[1]9.ведомства'!L671</f>
        <v>0</v>
      </c>
    </row>
    <row r="340" spans="1:8" s="25" customFormat="1" ht="25.5" x14ac:dyDescent="0.25">
      <c r="A340" s="23" t="s">
        <v>288</v>
      </c>
      <c r="B340" s="29" t="s">
        <v>183</v>
      </c>
      <c r="C340" s="22">
        <f t="shared" ref="C340:F340" si="131">C341</f>
        <v>594057</v>
      </c>
      <c r="D340" s="22">
        <f t="shared" si="131"/>
        <v>594057</v>
      </c>
      <c r="E340" s="22">
        <f t="shared" si="131"/>
        <v>0</v>
      </c>
      <c r="F340" s="22">
        <f t="shared" si="131"/>
        <v>0</v>
      </c>
      <c r="G340" s="22">
        <f>G341</f>
        <v>594057</v>
      </c>
      <c r="H340" s="22">
        <f>H341</f>
        <v>594057</v>
      </c>
    </row>
    <row r="341" spans="1:8" x14ac:dyDescent="0.25">
      <c r="A341" s="26" t="s">
        <v>32</v>
      </c>
      <c r="B341" s="24" t="s">
        <v>33</v>
      </c>
      <c r="C341" s="22">
        <f>'[1]9.ведомства'!G673</f>
        <v>594057</v>
      </c>
      <c r="D341" s="22">
        <f>'[1]9.ведомства'!H673</f>
        <v>594057</v>
      </c>
      <c r="E341" s="22">
        <f>'[1]9.ведомства'!I673</f>
        <v>0</v>
      </c>
      <c r="F341" s="22">
        <f>'[1]9.ведомства'!J673</f>
        <v>0</v>
      </c>
      <c r="G341" s="22">
        <f>'[1]9.ведомства'!K673</f>
        <v>594057</v>
      </c>
      <c r="H341" s="22">
        <f>'[1]9.ведомства'!L673</f>
        <v>594057</v>
      </c>
    </row>
    <row r="342" spans="1:8" s="25" customFormat="1" ht="24" x14ac:dyDescent="0.25">
      <c r="A342" s="23" t="s">
        <v>289</v>
      </c>
      <c r="B342" s="35" t="s">
        <v>290</v>
      </c>
      <c r="C342" s="22">
        <f t="shared" ref="C342:F342" si="132">C343</f>
        <v>90142100</v>
      </c>
      <c r="D342" s="22">
        <f t="shared" si="132"/>
        <v>0</v>
      </c>
      <c r="E342" s="22">
        <f t="shared" si="132"/>
        <v>-3016813</v>
      </c>
      <c r="F342" s="22">
        <f t="shared" si="132"/>
        <v>0</v>
      </c>
      <c r="G342" s="22">
        <f>G343</f>
        <v>87125287</v>
      </c>
      <c r="H342" s="22">
        <f>H343</f>
        <v>0</v>
      </c>
    </row>
    <row r="343" spans="1:8" x14ac:dyDescent="0.25">
      <c r="A343" s="26" t="s">
        <v>32</v>
      </c>
      <c r="B343" s="24" t="s">
        <v>33</v>
      </c>
      <c r="C343" s="22">
        <f>'[1]9.ведомства'!G675</f>
        <v>90142100</v>
      </c>
      <c r="D343" s="22">
        <f>'[1]9.ведомства'!H675</f>
        <v>0</v>
      </c>
      <c r="E343" s="22">
        <f>'[1]9.ведомства'!I675</f>
        <v>-3016813</v>
      </c>
      <c r="F343" s="22">
        <f>'[1]9.ведомства'!J675</f>
        <v>0</v>
      </c>
      <c r="G343" s="22">
        <f>'[1]9.ведомства'!K675</f>
        <v>87125287</v>
      </c>
      <c r="H343" s="22">
        <f>'[1]9.ведомства'!L675</f>
        <v>0</v>
      </c>
    </row>
    <row r="344" spans="1:8" x14ac:dyDescent="0.25">
      <c r="A344" s="23" t="s">
        <v>291</v>
      </c>
      <c r="B344" s="29" t="s">
        <v>292</v>
      </c>
      <c r="C344" s="22">
        <f>C345</f>
        <v>0</v>
      </c>
      <c r="D344" s="22">
        <f t="shared" ref="D344:H344" si="133">D345</f>
        <v>0</v>
      </c>
      <c r="E344" s="22">
        <f t="shared" si="133"/>
        <v>400000</v>
      </c>
      <c r="F344" s="22">
        <f t="shared" si="133"/>
        <v>0</v>
      </c>
      <c r="G344" s="22">
        <f t="shared" si="133"/>
        <v>400000</v>
      </c>
      <c r="H344" s="22">
        <f t="shared" si="133"/>
        <v>0</v>
      </c>
    </row>
    <row r="345" spans="1:8" x14ac:dyDescent="0.25">
      <c r="A345" s="26" t="s">
        <v>32</v>
      </c>
      <c r="B345" s="24" t="s">
        <v>33</v>
      </c>
      <c r="C345" s="22">
        <f>'[1]9.ведомства'!G678</f>
        <v>0</v>
      </c>
      <c r="D345" s="22">
        <f>'[1]9.ведомства'!H678</f>
        <v>0</v>
      </c>
      <c r="E345" s="22">
        <f>'[1]9.ведомства'!I678</f>
        <v>400000</v>
      </c>
      <c r="F345" s="22">
        <f>'[1]9.ведомства'!J678</f>
        <v>0</v>
      </c>
      <c r="G345" s="22">
        <f>'[1]9.ведомства'!K678</f>
        <v>400000</v>
      </c>
      <c r="H345" s="22">
        <f>'[1]9.ведомства'!L678</f>
        <v>0</v>
      </c>
    </row>
    <row r="346" spans="1:8" s="50" customFormat="1" ht="24" x14ac:dyDescent="0.25">
      <c r="A346" s="23" t="s">
        <v>293</v>
      </c>
      <c r="B346" s="35" t="s">
        <v>206</v>
      </c>
      <c r="C346" s="49">
        <f t="shared" ref="C346:F346" si="134">C347</f>
        <v>72000</v>
      </c>
      <c r="D346" s="49">
        <f t="shared" si="134"/>
        <v>0</v>
      </c>
      <c r="E346" s="49">
        <f t="shared" si="134"/>
        <v>0</v>
      </c>
      <c r="F346" s="49">
        <f t="shared" si="134"/>
        <v>0</v>
      </c>
      <c r="G346" s="49">
        <f>G347</f>
        <v>72000</v>
      </c>
      <c r="H346" s="49">
        <f>H347</f>
        <v>0</v>
      </c>
    </row>
    <row r="347" spans="1:8" x14ac:dyDescent="0.25">
      <c r="A347" s="26" t="s">
        <v>32</v>
      </c>
      <c r="B347" s="24" t="s">
        <v>33</v>
      </c>
      <c r="C347" s="22">
        <f>'[1]9.ведомства'!G701</f>
        <v>72000</v>
      </c>
      <c r="D347" s="22">
        <f>'[1]9.ведомства'!H701</f>
        <v>0</v>
      </c>
      <c r="E347" s="22">
        <f>'[1]9.ведомства'!I701</f>
        <v>0</v>
      </c>
      <c r="F347" s="22">
        <f>'[1]9.ведомства'!J701</f>
        <v>0</v>
      </c>
      <c r="G347" s="22">
        <f>'[1]9.ведомства'!K701</f>
        <v>72000</v>
      </c>
      <c r="H347" s="22">
        <f>'[1]9.ведомства'!L701</f>
        <v>0</v>
      </c>
    </row>
    <row r="348" spans="1:8" s="25" customFormat="1" ht="38.25" x14ac:dyDescent="0.25">
      <c r="A348" s="23" t="s">
        <v>294</v>
      </c>
      <c r="B348" s="29" t="s">
        <v>203</v>
      </c>
      <c r="C348" s="22">
        <f t="shared" ref="C348:F348" si="135">C349</f>
        <v>39800</v>
      </c>
      <c r="D348" s="22">
        <f t="shared" si="135"/>
        <v>0</v>
      </c>
      <c r="E348" s="22">
        <f t="shared" si="135"/>
        <v>338413</v>
      </c>
      <c r="F348" s="22">
        <f t="shared" si="135"/>
        <v>0</v>
      </c>
      <c r="G348" s="22">
        <f>G349</f>
        <v>378213</v>
      </c>
      <c r="H348" s="22">
        <f>H349</f>
        <v>0</v>
      </c>
    </row>
    <row r="349" spans="1:8" x14ac:dyDescent="0.25">
      <c r="A349" s="26" t="s">
        <v>32</v>
      </c>
      <c r="B349" s="24" t="s">
        <v>33</v>
      </c>
      <c r="C349" s="22">
        <f>'[1]9.ведомства'!G679</f>
        <v>39800</v>
      </c>
      <c r="D349" s="22">
        <f>'[1]9.ведомства'!H679</f>
        <v>0</v>
      </c>
      <c r="E349" s="22">
        <f>'[1]9.ведомства'!I679</f>
        <v>338413</v>
      </c>
      <c r="F349" s="22">
        <f>'[1]9.ведомства'!J679</f>
        <v>0</v>
      </c>
      <c r="G349" s="22">
        <f>'[1]9.ведомства'!K679</f>
        <v>378213</v>
      </c>
      <c r="H349" s="22">
        <f>'[1]9.ведомства'!L679</f>
        <v>0</v>
      </c>
    </row>
    <row r="350" spans="1:8" x14ac:dyDescent="0.25">
      <c r="A350" s="26" t="s">
        <v>295</v>
      </c>
      <c r="B350" s="24" t="s">
        <v>275</v>
      </c>
      <c r="C350" s="22">
        <f>C351</f>
        <v>1200000</v>
      </c>
      <c r="D350" s="22">
        <f t="shared" ref="D350:H350" si="136">D351</f>
        <v>0</v>
      </c>
      <c r="E350" s="22">
        <f t="shared" si="136"/>
        <v>0</v>
      </c>
      <c r="F350" s="22">
        <f t="shared" si="136"/>
        <v>0</v>
      </c>
      <c r="G350" s="22">
        <f t="shared" si="136"/>
        <v>1200000</v>
      </c>
      <c r="H350" s="22">
        <f t="shared" si="136"/>
        <v>0</v>
      </c>
    </row>
    <row r="351" spans="1:8" x14ac:dyDescent="0.25">
      <c r="A351" s="26" t="s">
        <v>32</v>
      </c>
      <c r="B351" s="24" t="s">
        <v>33</v>
      </c>
      <c r="C351" s="22">
        <f>'[1]9.ведомства'!G685</f>
        <v>1200000</v>
      </c>
      <c r="D351" s="22">
        <f>'[1]9.ведомства'!H685</f>
        <v>0</v>
      </c>
      <c r="E351" s="22">
        <f>'[1]9.ведомства'!I685</f>
        <v>0</v>
      </c>
      <c r="F351" s="22">
        <f>'[1]9.ведомства'!J685</f>
        <v>0</v>
      </c>
      <c r="G351" s="22">
        <f>'[1]9.ведомства'!K685</f>
        <v>1200000</v>
      </c>
      <c r="H351" s="22">
        <f>'[1]9.ведомства'!L685</f>
        <v>0</v>
      </c>
    </row>
    <row r="352" spans="1:8" x14ac:dyDescent="0.25">
      <c r="A352" s="21" t="s">
        <v>296</v>
      </c>
      <c r="B352" s="21"/>
      <c r="C352" s="22">
        <f>C353+C355+C357</f>
        <v>15824800</v>
      </c>
      <c r="D352" s="22">
        <f t="shared" ref="D352:H352" si="137">D353+D355+D357</f>
        <v>0</v>
      </c>
      <c r="E352" s="22">
        <f t="shared" si="137"/>
        <v>-250600</v>
      </c>
      <c r="F352" s="22">
        <f t="shared" si="137"/>
        <v>0</v>
      </c>
      <c r="G352" s="22">
        <f t="shared" si="137"/>
        <v>15574200</v>
      </c>
      <c r="H352" s="22">
        <f t="shared" si="137"/>
        <v>0</v>
      </c>
    </row>
    <row r="353" spans="1:8" s="25" customFormat="1" ht="24" x14ac:dyDescent="0.25">
      <c r="A353" s="23" t="s">
        <v>297</v>
      </c>
      <c r="B353" s="35" t="s">
        <v>83</v>
      </c>
      <c r="C353" s="22">
        <f t="shared" ref="C353:F353" si="138">C354</f>
        <v>250000</v>
      </c>
      <c r="D353" s="22">
        <f t="shared" si="138"/>
        <v>0</v>
      </c>
      <c r="E353" s="22">
        <f t="shared" si="138"/>
        <v>0</v>
      </c>
      <c r="F353" s="22">
        <f t="shared" si="138"/>
        <v>0</v>
      </c>
      <c r="G353" s="22">
        <f>G354</f>
        <v>250000</v>
      </c>
      <c r="H353" s="22">
        <f>H354</f>
        <v>0</v>
      </c>
    </row>
    <row r="354" spans="1:8" x14ac:dyDescent="0.25">
      <c r="A354" s="26" t="s">
        <v>32</v>
      </c>
      <c r="B354" s="24" t="s">
        <v>33</v>
      </c>
      <c r="C354" s="22">
        <f>'[1]9.ведомства'!G688</f>
        <v>250000</v>
      </c>
      <c r="D354" s="22">
        <f>'[1]9.ведомства'!H688</f>
        <v>0</v>
      </c>
      <c r="E354" s="22">
        <f>'[1]9.ведомства'!I688</f>
        <v>0</v>
      </c>
      <c r="F354" s="22">
        <f>'[1]9.ведомства'!J688</f>
        <v>0</v>
      </c>
      <c r="G354" s="22">
        <f>'[1]9.ведомства'!K688</f>
        <v>250000</v>
      </c>
      <c r="H354" s="22">
        <f>'[1]9.ведомства'!L688</f>
        <v>0</v>
      </c>
    </row>
    <row r="355" spans="1:8" s="25" customFormat="1" ht="24" x14ac:dyDescent="0.25">
      <c r="A355" s="23" t="s">
        <v>298</v>
      </c>
      <c r="B355" s="35" t="s">
        <v>299</v>
      </c>
      <c r="C355" s="22">
        <f t="shared" ref="C355:F355" si="139">C356</f>
        <v>15565800</v>
      </c>
      <c r="D355" s="22">
        <f t="shared" si="139"/>
        <v>0</v>
      </c>
      <c r="E355" s="22">
        <f t="shared" si="139"/>
        <v>-250600</v>
      </c>
      <c r="F355" s="22">
        <f t="shared" si="139"/>
        <v>0</v>
      </c>
      <c r="G355" s="22">
        <f>G356</f>
        <v>15315200</v>
      </c>
      <c r="H355" s="22">
        <f>H356</f>
        <v>0</v>
      </c>
    </row>
    <row r="356" spans="1:8" x14ac:dyDescent="0.25">
      <c r="A356" s="26" t="s">
        <v>32</v>
      </c>
      <c r="B356" s="24" t="s">
        <v>33</v>
      </c>
      <c r="C356" s="22">
        <f>'[1]9.ведомства'!G690</f>
        <v>15565800</v>
      </c>
      <c r="D356" s="22">
        <f>'[1]9.ведомства'!H690</f>
        <v>0</v>
      </c>
      <c r="E356" s="22">
        <f>'[1]9.ведомства'!I690</f>
        <v>-250600</v>
      </c>
      <c r="F356" s="22">
        <f>'[1]9.ведомства'!J690</f>
        <v>0</v>
      </c>
      <c r="G356" s="22">
        <f>'[1]9.ведомства'!K690</f>
        <v>15315200</v>
      </c>
      <c r="H356" s="22">
        <f>'[1]9.ведомства'!L690</f>
        <v>0</v>
      </c>
    </row>
    <row r="357" spans="1:8" ht="24" x14ac:dyDescent="0.25">
      <c r="A357" s="23" t="s">
        <v>300</v>
      </c>
      <c r="B357" s="35" t="s">
        <v>206</v>
      </c>
      <c r="C357" s="22">
        <f>C358</f>
        <v>9000</v>
      </c>
      <c r="D357" s="22">
        <f>D358</f>
        <v>0</v>
      </c>
      <c r="E357" s="22">
        <f t="shared" ref="E357:H357" si="140">E358</f>
        <v>0</v>
      </c>
      <c r="F357" s="22">
        <f t="shared" si="140"/>
        <v>0</v>
      </c>
      <c r="G357" s="22">
        <f t="shared" si="140"/>
        <v>9000</v>
      </c>
      <c r="H357" s="22">
        <f t="shared" si="140"/>
        <v>0</v>
      </c>
    </row>
    <row r="358" spans="1:8" x14ac:dyDescent="0.25">
      <c r="A358" s="26" t="s">
        <v>32</v>
      </c>
      <c r="B358" s="24" t="s">
        <v>33</v>
      </c>
      <c r="C358" s="22">
        <f>'[1]9.ведомства'!G706</f>
        <v>9000</v>
      </c>
      <c r="D358" s="22">
        <f>'[1]9.ведомства'!H706</f>
        <v>0</v>
      </c>
      <c r="E358" s="22">
        <f>'[1]9.ведомства'!I706</f>
        <v>0</v>
      </c>
      <c r="F358" s="22">
        <f>'[1]9.ведомства'!J706</f>
        <v>0</v>
      </c>
      <c r="G358" s="22">
        <f>'[1]9.ведомства'!K706</f>
        <v>9000</v>
      </c>
      <c r="H358" s="22">
        <f>'[1]9.ведомства'!L706</f>
        <v>0</v>
      </c>
    </row>
    <row r="359" spans="1:8" ht="22.5" customHeight="1" x14ac:dyDescent="0.25">
      <c r="A359" s="21" t="s">
        <v>301</v>
      </c>
      <c r="B359" s="21"/>
      <c r="C359" s="22" t="e">
        <f t="shared" ref="C359:F359" si="141">C360</f>
        <v>#REF!</v>
      </c>
      <c r="D359" s="22" t="e">
        <f t="shared" si="141"/>
        <v>#REF!</v>
      </c>
      <c r="E359" s="22" t="e">
        <f t="shared" si="141"/>
        <v>#REF!</v>
      </c>
      <c r="F359" s="22" t="e">
        <f t="shared" si="141"/>
        <v>#REF!</v>
      </c>
      <c r="G359" s="22">
        <f>G360</f>
        <v>1484000</v>
      </c>
      <c r="H359" s="22">
        <f>H360</f>
        <v>0</v>
      </c>
    </row>
    <row r="360" spans="1:8" s="25" customFormat="1" x14ac:dyDescent="0.25">
      <c r="A360" s="23" t="s">
        <v>302</v>
      </c>
      <c r="B360" s="24" t="s">
        <v>14</v>
      </c>
      <c r="C360" s="22" t="e">
        <f>C361+#REF!</f>
        <v>#REF!</v>
      </c>
      <c r="D360" s="22" t="e">
        <f>D361+#REF!</f>
        <v>#REF!</v>
      </c>
      <c r="E360" s="22" t="e">
        <f>E361+#REF!</f>
        <v>#REF!</v>
      </c>
      <c r="F360" s="22" t="e">
        <f>F361+#REF!</f>
        <v>#REF!</v>
      </c>
      <c r="G360" s="22">
        <f>G361</f>
        <v>1484000</v>
      </c>
      <c r="H360" s="22">
        <f>H361</f>
        <v>0</v>
      </c>
    </row>
    <row r="361" spans="1:8" x14ac:dyDescent="0.25">
      <c r="A361" s="26" t="s">
        <v>15</v>
      </c>
      <c r="B361" s="27" t="s">
        <v>16</v>
      </c>
      <c r="C361" s="22">
        <f>'[1]9.ведомства'!G227</f>
        <v>1484000</v>
      </c>
      <c r="D361" s="22">
        <f>'[1]9.ведомства'!H227</f>
        <v>0</v>
      </c>
      <c r="E361" s="22">
        <f>'[1]9.ведомства'!I227</f>
        <v>0</v>
      </c>
      <c r="F361" s="22">
        <f>'[1]9.ведомства'!J227</f>
        <v>0</v>
      </c>
      <c r="G361" s="22">
        <f>'[1]9.ведомства'!K227</f>
        <v>1484000</v>
      </c>
      <c r="H361" s="22">
        <f>'[1]9.ведомства'!L227</f>
        <v>0</v>
      </c>
    </row>
    <row r="362" spans="1:8" ht="30.75" customHeight="1" x14ac:dyDescent="0.25">
      <c r="A362" s="21" t="s">
        <v>303</v>
      </c>
      <c r="B362" s="21"/>
      <c r="C362" s="22" t="e">
        <f>C363+C365+#REF!+C369+C367</f>
        <v>#REF!</v>
      </c>
      <c r="D362" s="22" t="e">
        <f>D363+D365+#REF!+D369+D367</f>
        <v>#REF!</v>
      </c>
      <c r="E362" s="22" t="e">
        <f>E363+E365+#REF!+E369+E367</f>
        <v>#REF!</v>
      </c>
      <c r="F362" s="22" t="e">
        <f>F363+F365+#REF!+F369+F367</f>
        <v>#REF!</v>
      </c>
      <c r="G362" s="22">
        <f>G363+G365+G369+G367</f>
        <v>59256500</v>
      </c>
      <c r="H362" s="22">
        <f>H363+H365+H369+H367</f>
        <v>0</v>
      </c>
    </row>
    <row r="363" spans="1:8" s="25" customFormat="1" ht="24" x14ac:dyDescent="0.25">
      <c r="A363" s="23" t="s">
        <v>304</v>
      </c>
      <c r="B363" s="35" t="s">
        <v>83</v>
      </c>
      <c r="C363" s="22">
        <f t="shared" ref="C363:F363" si="142">C364</f>
        <v>350000</v>
      </c>
      <c r="D363" s="22">
        <f t="shared" si="142"/>
        <v>0</v>
      </c>
      <c r="E363" s="22">
        <f t="shared" si="142"/>
        <v>0</v>
      </c>
      <c r="F363" s="22">
        <f t="shared" si="142"/>
        <v>0</v>
      </c>
      <c r="G363" s="22">
        <f>G364</f>
        <v>350000</v>
      </c>
      <c r="H363" s="22">
        <f>H364</f>
        <v>0</v>
      </c>
    </row>
    <row r="364" spans="1:8" x14ac:dyDescent="0.25">
      <c r="A364" s="26" t="s">
        <v>32</v>
      </c>
      <c r="B364" s="24" t="s">
        <v>33</v>
      </c>
      <c r="C364" s="22">
        <f>'[1]9.ведомства'!G709</f>
        <v>350000</v>
      </c>
      <c r="D364" s="22">
        <f>'[1]9.ведомства'!H709</f>
        <v>0</v>
      </c>
      <c r="E364" s="22">
        <f>'[1]9.ведомства'!I709</f>
        <v>0</v>
      </c>
      <c r="F364" s="22">
        <f>'[1]9.ведомства'!J709</f>
        <v>0</v>
      </c>
      <c r="G364" s="22">
        <f>'[1]9.ведомства'!K709</f>
        <v>350000</v>
      </c>
      <c r="H364" s="22">
        <f>'[1]9.ведомства'!L709</f>
        <v>0</v>
      </c>
    </row>
    <row r="365" spans="1:8" s="25" customFormat="1" ht="36" x14ac:dyDescent="0.25">
      <c r="A365" s="23" t="s">
        <v>305</v>
      </c>
      <c r="B365" s="35" t="s">
        <v>224</v>
      </c>
      <c r="C365" s="22">
        <f t="shared" ref="C365:F365" si="143">C366</f>
        <v>14884000</v>
      </c>
      <c r="D365" s="22">
        <f t="shared" si="143"/>
        <v>0</v>
      </c>
      <c r="E365" s="22">
        <f t="shared" si="143"/>
        <v>3373500</v>
      </c>
      <c r="F365" s="22">
        <f t="shared" si="143"/>
        <v>0</v>
      </c>
      <c r="G365" s="22">
        <f>G366</f>
        <v>18257500</v>
      </c>
      <c r="H365" s="22">
        <f>H366</f>
        <v>0</v>
      </c>
    </row>
    <row r="366" spans="1:8" x14ac:dyDescent="0.25">
      <c r="A366" s="26" t="s">
        <v>32</v>
      </c>
      <c r="B366" s="24" t="s">
        <v>33</v>
      </c>
      <c r="C366" s="22">
        <f>'[1]9.ведомства'!G711</f>
        <v>14884000</v>
      </c>
      <c r="D366" s="22">
        <f>'[1]9.ведомства'!H711</f>
        <v>0</v>
      </c>
      <c r="E366" s="22">
        <f>'[1]9.ведомства'!I711</f>
        <v>3373500</v>
      </c>
      <c r="F366" s="22">
        <f>'[1]9.ведомства'!J711</f>
        <v>0</v>
      </c>
      <c r="G366" s="22">
        <f>'[1]9.ведомства'!K711</f>
        <v>18257500</v>
      </c>
      <c r="H366" s="22">
        <f>'[1]9.ведомства'!L711</f>
        <v>0</v>
      </c>
    </row>
    <row r="367" spans="1:8" ht="24" x14ac:dyDescent="0.25">
      <c r="A367" s="23" t="s">
        <v>306</v>
      </c>
      <c r="B367" s="35" t="s">
        <v>83</v>
      </c>
      <c r="C367" s="22">
        <f>C368</f>
        <v>430000</v>
      </c>
      <c r="D367" s="22">
        <f t="shared" ref="D367:H367" si="144">D368</f>
        <v>0</v>
      </c>
      <c r="E367" s="22">
        <f t="shared" si="144"/>
        <v>0</v>
      </c>
      <c r="F367" s="22">
        <f t="shared" si="144"/>
        <v>0</v>
      </c>
      <c r="G367" s="22">
        <f t="shared" si="144"/>
        <v>430000</v>
      </c>
      <c r="H367" s="22">
        <f t="shared" si="144"/>
        <v>0</v>
      </c>
    </row>
    <row r="368" spans="1:8" x14ac:dyDescent="0.25">
      <c r="A368" s="26" t="s">
        <v>32</v>
      </c>
      <c r="B368" s="24" t="s">
        <v>33</v>
      </c>
      <c r="C368" s="22">
        <f>'[1]9.ведомства'!G718</f>
        <v>430000</v>
      </c>
      <c r="D368" s="22">
        <f>'[1]9.ведомства'!H718</f>
        <v>0</v>
      </c>
      <c r="E368" s="22">
        <f>'[1]9.ведомства'!I718</f>
        <v>0</v>
      </c>
      <c r="F368" s="22">
        <f>'[1]9.ведомства'!J718</f>
        <v>0</v>
      </c>
      <c r="G368" s="22">
        <f>'[1]9.ведомства'!K718</f>
        <v>430000</v>
      </c>
      <c r="H368" s="22">
        <f>'[1]9.ведомства'!L718</f>
        <v>0</v>
      </c>
    </row>
    <row r="369" spans="1:8" ht="36" x14ac:dyDescent="0.25">
      <c r="A369" s="23" t="s">
        <v>307</v>
      </c>
      <c r="B369" s="24" t="s">
        <v>308</v>
      </c>
      <c r="C369" s="22">
        <f>C370</f>
        <v>36602800</v>
      </c>
      <c r="D369" s="22">
        <f t="shared" ref="D369:H369" si="145">D370</f>
        <v>0</v>
      </c>
      <c r="E369" s="22">
        <f t="shared" si="145"/>
        <v>3616200</v>
      </c>
      <c r="F369" s="22">
        <f t="shared" si="145"/>
        <v>0</v>
      </c>
      <c r="G369" s="22">
        <f t="shared" si="145"/>
        <v>40219000</v>
      </c>
      <c r="H369" s="22">
        <f t="shared" si="145"/>
        <v>0</v>
      </c>
    </row>
    <row r="370" spans="1:8" x14ac:dyDescent="0.25">
      <c r="A370" s="26" t="s">
        <v>32</v>
      </c>
      <c r="B370" s="24" t="s">
        <v>33</v>
      </c>
      <c r="C370" s="22">
        <f>'[1]9.ведомства'!G720</f>
        <v>36602800</v>
      </c>
      <c r="D370" s="22">
        <f>'[1]9.ведомства'!H720</f>
        <v>0</v>
      </c>
      <c r="E370" s="22">
        <f>'[1]9.ведомства'!I720</f>
        <v>3616200</v>
      </c>
      <c r="F370" s="22">
        <f>'[1]9.ведомства'!J720</f>
        <v>0</v>
      </c>
      <c r="G370" s="22">
        <f>'[1]9.ведомства'!K720</f>
        <v>40219000</v>
      </c>
      <c r="H370" s="22">
        <f>'[1]9.ведомства'!L720</f>
        <v>0</v>
      </c>
    </row>
    <row r="371" spans="1:8" ht="24" customHeight="1" x14ac:dyDescent="0.25">
      <c r="A371" s="40" t="s">
        <v>309</v>
      </c>
      <c r="B371" s="41"/>
      <c r="C371" s="19">
        <f>C372</f>
        <v>35032133.530000001</v>
      </c>
      <c r="D371" s="19">
        <f t="shared" ref="D371:H371" si="146">D372</f>
        <v>0</v>
      </c>
      <c r="E371" s="19">
        <f t="shared" si="146"/>
        <v>1217872.4299999997</v>
      </c>
      <c r="F371" s="19">
        <f t="shared" si="146"/>
        <v>0</v>
      </c>
      <c r="G371" s="19">
        <f t="shared" si="146"/>
        <v>36250005.960000001</v>
      </c>
      <c r="H371" s="19">
        <f t="shared" si="146"/>
        <v>0</v>
      </c>
    </row>
    <row r="372" spans="1:8" x14ac:dyDescent="0.25">
      <c r="A372" s="42" t="s">
        <v>310</v>
      </c>
      <c r="B372" s="43"/>
      <c r="C372" s="22">
        <f>C373+C375</f>
        <v>35032133.530000001</v>
      </c>
      <c r="D372" s="22">
        <f t="shared" ref="D372:H372" si="147">D373+D375</f>
        <v>0</v>
      </c>
      <c r="E372" s="22">
        <f t="shared" si="147"/>
        <v>1217872.4299999997</v>
      </c>
      <c r="F372" s="22">
        <f t="shared" si="147"/>
        <v>0</v>
      </c>
      <c r="G372" s="22">
        <f t="shared" si="147"/>
        <v>36250005.960000001</v>
      </c>
      <c r="H372" s="22">
        <f t="shared" si="147"/>
        <v>0</v>
      </c>
    </row>
    <row r="373" spans="1:8" x14ac:dyDescent="0.25">
      <c r="A373" s="26" t="s">
        <v>311</v>
      </c>
      <c r="B373" s="24" t="s">
        <v>80</v>
      </c>
      <c r="C373" s="22">
        <f>C374</f>
        <v>11360883.529999999</v>
      </c>
      <c r="D373" s="22">
        <f t="shared" ref="D373:H373" si="148">D374</f>
        <v>0</v>
      </c>
      <c r="E373" s="22">
        <f t="shared" si="148"/>
        <v>6097872.4299999997</v>
      </c>
      <c r="F373" s="22">
        <f t="shared" si="148"/>
        <v>0</v>
      </c>
      <c r="G373" s="22">
        <f t="shared" si="148"/>
        <v>17458755.960000001</v>
      </c>
      <c r="H373" s="22">
        <f t="shared" si="148"/>
        <v>0</v>
      </c>
    </row>
    <row r="374" spans="1:8" x14ac:dyDescent="0.25">
      <c r="A374" s="26" t="s">
        <v>28</v>
      </c>
      <c r="B374" s="27" t="s">
        <v>29</v>
      </c>
      <c r="C374" s="22">
        <f>'[1]9.ведомства'!G325</f>
        <v>11360883.529999999</v>
      </c>
      <c r="D374" s="22">
        <f>'[1]9.ведомства'!H325</f>
        <v>0</v>
      </c>
      <c r="E374" s="22">
        <f>'[1]9.ведомства'!I325</f>
        <v>6097872.4299999997</v>
      </c>
      <c r="F374" s="22">
        <f>'[1]9.ведомства'!J325</f>
        <v>0</v>
      </c>
      <c r="G374" s="22">
        <f>'[1]9.ведомства'!K325</f>
        <v>17458755.960000001</v>
      </c>
      <c r="H374" s="22">
        <f>'[1]9.ведомства'!L325</f>
        <v>0</v>
      </c>
    </row>
    <row r="375" spans="1:8" x14ac:dyDescent="0.25">
      <c r="A375" s="51" t="s">
        <v>312</v>
      </c>
      <c r="B375" s="52" t="s">
        <v>313</v>
      </c>
      <c r="C375" s="22">
        <f>C376</f>
        <v>23671250</v>
      </c>
      <c r="D375" s="22">
        <f>D376</f>
        <v>0</v>
      </c>
      <c r="E375" s="22">
        <f t="shared" ref="E375:H375" si="149">E376</f>
        <v>-4880000</v>
      </c>
      <c r="F375" s="22">
        <f t="shared" si="149"/>
        <v>0</v>
      </c>
      <c r="G375" s="22">
        <f t="shared" si="149"/>
        <v>18791250</v>
      </c>
      <c r="H375" s="22">
        <f t="shared" si="149"/>
        <v>0</v>
      </c>
    </row>
    <row r="376" spans="1:8" x14ac:dyDescent="0.25">
      <c r="A376" s="51" t="s">
        <v>28</v>
      </c>
      <c r="B376" s="52" t="s">
        <v>29</v>
      </c>
      <c r="C376" s="22">
        <f>'[1]9.ведомства'!G372</f>
        <v>23671250</v>
      </c>
      <c r="D376" s="22">
        <f>'[1]9.ведомства'!H372</f>
        <v>0</v>
      </c>
      <c r="E376" s="22">
        <f>'[1]9.ведомства'!I372</f>
        <v>-4880000</v>
      </c>
      <c r="F376" s="22">
        <f>'[1]9.ведомства'!J372</f>
        <v>0</v>
      </c>
      <c r="G376" s="22">
        <f>'[1]9.ведомства'!K372</f>
        <v>18791250</v>
      </c>
      <c r="H376" s="22">
        <f>'[1]9.ведомства'!L372</f>
        <v>0</v>
      </c>
    </row>
    <row r="377" spans="1:8" ht="25.5" customHeight="1" x14ac:dyDescent="0.25">
      <c r="A377" s="40" t="s">
        <v>314</v>
      </c>
      <c r="B377" s="41"/>
      <c r="C377" s="19">
        <f>C378+C380+C382+C384</f>
        <v>0</v>
      </c>
      <c r="D377" s="19">
        <f t="shared" ref="D377:H377" si="150">D378+D380+D382+D384</f>
        <v>0</v>
      </c>
      <c r="E377" s="19">
        <f t="shared" si="150"/>
        <v>31426680</v>
      </c>
      <c r="F377" s="19">
        <f t="shared" si="150"/>
        <v>19201700</v>
      </c>
      <c r="G377" s="19">
        <f t="shared" si="150"/>
        <v>31426680</v>
      </c>
      <c r="H377" s="19">
        <f t="shared" si="150"/>
        <v>19201700</v>
      </c>
    </row>
    <row r="378" spans="1:8" ht="38.25" x14ac:dyDescent="0.25">
      <c r="A378" s="28" t="s">
        <v>315</v>
      </c>
      <c r="B378" s="53" t="s">
        <v>177</v>
      </c>
      <c r="C378" s="22">
        <f>C379</f>
        <v>0</v>
      </c>
      <c r="D378" s="22">
        <f t="shared" ref="D378:H378" si="151">D379</f>
        <v>0</v>
      </c>
      <c r="E378" s="22">
        <f t="shared" si="151"/>
        <v>6763635.3799999999</v>
      </c>
      <c r="F378" s="22">
        <f t="shared" si="151"/>
        <v>0</v>
      </c>
      <c r="G378" s="22">
        <f t="shared" si="151"/>
        <v>6763635.3799999999</v>
      </c>
      <c r="H378" s="22">
        <f t="shared" si="151"/>
        <v>0</v>
      </c>
    </row>
    <row r="379" spans="1:8" x14ac:dyDescent="0.25">
      <c r="A379" s="26" t="s">
        <v>50</v>
      </c>
      <c r="B379" s="24" t="s">
        <v>51</v>
      </c>
      <c r="C379" s="22">
        <f>'[1]9.ведомства'!G937</f>
        <v>0</v>
      </c>
      <c r="D379" s="22">
        <f>'[1]9.ведомства'!H937</f>
        <v>0</v>
      </c>
      <c r="E379" s="22">
        <f>'[1]9.ведомства'!I937</f>
        <v>6763635.3799999999</v>
      </c>
      <c r="F379" s="22">
        <f>'[1]9.ведомства'!J937</f>
        <v>0</v>
      </c>
      <c r="G379" s="22">
        <f>'[1]9.ведомства'!K937</f>
        <v>6763635.3799999999</v>
      </c>
      <c r="H379" s="22">
        <f>'[1]9.ведомства'!L937</f>
        <v>0</v>
      </c>
    </row>
    <row r="380" spans="1:8" ht="38.25" x14ac:dyDescent="0.25">
      <c r="A380" s="28" t="s">
        <v>316</v>
      </c>
      <c r="B380" s="29" t="s">
        <v>178</v>
      </c>
      <c r="C380" s="22">
        <f>C381</f>
        <v>0</v>
      </c>
      <c r="D380" s="22">
        <f t="shared" ref="D380:H380" si="152">D381</f>
        <v>0</v>
      </c>
      <c r="E380" s="22">
        <f t="shared" si="152"/>
        <v>10623600</v>
      </c>
      <c r="F380" s="22">
        <f t="shared" si="152"/>
        <v>10623600</v>
      </c>
      <c r="G380" s="22">
        <f t="shared" si="152"/>
        <v>10623600</v>
      </c>
      <c r="H380" s="22">
        <f t="shared" si="152"/>
        <v>10623600</v>
      </c>
    </row>
    <row r="381" spans="1:8" x14ac:dyDescent="0.25">
      <c r="A381" s="26" t="s">
        <v>50</v>
      </c>
      <c r="B381" s="24" t="s">
        <v>51</v>
      </c>
      <c r="C381" s="22">
        <f>'[1]9.ведомства'!G939</f>
        <v>0</v>
      </c>
      <c r="D381" s="22">
        <f>'[1]9.ведомства'!H939</f>
        <v>0</v>
      </c>
      <c r="E381" s="22">
        <f>'[1]9.ведомства'!I939</f>
        <v>10623600</v>
      </c>
      <c r="F381" s="22">
        <f>'[1]9.ведомства'!J939</f>
        <v>10623600</v>
      </c>
      <c r="G381" s="22">
        <f>'[1]9.ведомства'!K939</f>
        <v>10623600</v>
      </c>
      <c r="H381" s="22">
        <f>'[1]9.ведомства'!L939</f>
        <v>10623600</v>
      </c>
    </row>
    <row r="382" spans="1:8" ht="38.25" x14ac:dyDescent="0.25">
      <c r="A382" s="28" t="s">
        <v>317</v>
      </c>
      <c r="B382" s="53" t="s">
        <v>177</v>
      </c>
      <c r="C382" s="22">
        <f>C383</f>
        <v>0</v>
      </c>
      <c r="D382" s="22">
        <f t="shared" ref="D382:H382" si="153">D383</f>
        <v>0</v>
      </c>
      <c r="E382" s="22">
        <f t="shared" si="153"/>
        <v>5461344.6200000001</v>
      </c>
      <c r="F382" s="22">
        <f t="shared" si="153"/>
        <v>0</v>
      </c>
      <c r="G382" s="22">
        <f t="shared" si="153"/>
        <v>5461344.6200000001</v>
      </c>
      <c r="H382" s="22">
        <f t="shared" si="153"/>
        <v>0</v>
      </c>
    </row>
    <row r="383" spans="1:8" x14ac:dyDescent="0.25">
      <c r="A383" s="26" t="s">
        <v>50</v>
      </c>
      <c r="B383" s="24" t="s">
        <v>51</v>
      </c>
      <c r="C383" s="22">
        <f>'[1]9.ведомства'!G942</f>
        <v>0</v>
      </c>
      <c r="D383" s="22">
        <f>'[1]9.ведомства'!H942</f>
        <v>0</v>
      </c>
      <c r="E383" s="22">
        <f>'[1]9.ведомства'!I942</f>
        <v>5461344.6200000001</v>
      </c>
      <c r="F383" s="22">
        <f>'[1]9.ведомства'!J942</f>
        <v>0</v>
      </c>
      <c r="G383" s="22">
        <f>'[1]9.ведомства'!K942</f>
        <v>5461344.6200000001</v>
      </c>
      <c r="H383" s="22">
        <f>'[1]9.ведомства'!L942</f>
        <v>0</v>
      </c>
    </row>
    <row r="384" spans="1:8" ht="38.25" x14ac:dyDescent="0.25">
      <c r="A384" s="28" t="s">
        <v>318</v>
      </c>
      <c r="B384" s="29" t="s">
        <v>178</v>
      </c>
      <c r="C384" s="22">
        <f>C385</f>
        <v>0</v>
      </c>
      <c r="D384" s="22">
        <f t="shared" ref="D384:H384" si="154">D385</f>
        <v>0</v>
      </c>
      <c r="E384" s="22">
        <f t="shared" si="154"/>
        <v>8578100</v>
      </c>
      <c r="F384" s="22">
        <f t="shared" si="154"/>
        <v>8578100</v>
      </c>
      <c r="G384" s="22">
        <f t="shared" si="154"/>
        <v>8578100</v>
      </c>
      <c r="H384" s="22">
        <f t="shared" si="154"/>
        <v>8578100</v>
      </c>
    </row>
    <row r="385" spans="1:8" x14ac:dyDescent="0.25">
      <c r="A385" s="26" t="s">
        <v>50</v>
      </c>
      <c r="B385" s="24" t="s">
        <v>51</v>
      </c>
      <c r="C385" s="22">
        <f>'[1]9.ведомства'!G944</f>
        <v>0</v>
      </c>
      <c r="D385" s="22">
        <f>'[1]9.ведомства'!H944</f>
        <v>0</v>
      </c>
      <c r="E385" s="22">
        <f>'[1]9.ведомства'!I944</f>
        <v>8578100</v>
      </c>
      <c r="F385" s="22">
        <f>'[1]9.ведомства'!J944</f>
        <v>8578100</v>
      </c>
      <c r="G385" s="22">
        <f>'[1]9.ведомства'!K944</f>
        <v>8578100</v>
      </c>
      <c r="H385" s="22">
        <f>'[1]9.ведомства'!L944</f>
        <v>8578100</v>
      </c>
    </row>
    <row r="386" spans="1:8" s="37" customFormat="1" x14ac:dyDescent="0.25">
      <c r="A386" s="54" t="s">
        <v>319</v>
      </c>
      <c r="B386" s="54"/>
      <c r="C386" s="19" t="e">
        <f>C10+C70+C79+C156+C220+C310+C371+C377</f>
        <v>#REF!</v>
      </c>
      <c r="D386" s="19" t="e">
        <f>D10+D70+D79+D156+D220+D310+D371+D377</f>
        <v>#REF!</v>
      </c>
      <c r="E386" s="19" t="e">
        <f>E10+E70+E79+E156+E220+E310+E371+E377</f>
        <v>#REF!</v>
      </c>
      <c r="F386" s="19" t="e">
        <f>F10+F70+F79+F156+F220+F310+F371+F377</f>
        <v>#REF!</v>
      </c>
      <c r="G386" s="19">
        <f>G10+G70+G79+G156+G220+G310+G371+G377</f>
        <v>2423019001.9899998</v>
      </c>
      <c r="H386" s="19">
        <f>H10+H70+H79+H156+H220+H310+H371+H377</f>
        <v>986880286.76000011</v>
      </c>
    </row>
    <row r="387" spans="1:8" x14ac:dyDescent="0.25">
      <c r="A387" s="55"/>
    </row>
    <row r="388" spans="1:8" x14ac:dyDescent="0.25">
      <c r="A388" s="55"/>
      <c r="G388" s="65"/>
      <c r="H388" s="66"/>
    </row>
    <row r="389" spans="1:8" x14ac:dyDescent="0.25">
      <c r="A389" s="55"/>
      <c r="G389" s="60"/>
    </row>
    <row r="390" spans="1:8" x14ac:dyDescent="0.25">
      <c r="A390" s="55"/>
      <c r="C390" s="57">
        <v>2421110750.8499999</v>
      </c>
      <c r="G390" s="61"/>
    </row>
    <row r="391" spans="1:8" x14ac:dyDescent="0.25">
      <c r="A391" s="55"/>
    </row>
    <row r="392" spans="1:8" x14ac:dyDescent="0.25">
      <c r="A392" s="55"/>
    </row>
    <row r="393" spans="1:8" x14ac:dyDescent="0.25">
      <c r="A393" s="55"/>
    </row>
    <row r="394" spans="1:8" x14ac:dyDescent="0.25">
      <c r="A394" s="55"/>
    </row>
    <row r="395" spans="1:8" x14ac:dyDescent="0.25">
      <c r="A395" s="55"/>
    </row>
    <row r="396" spans="1:8" x14ac:dyDescent="0.25">
      <c r="A396" s="55"/>
    </row>
    <row r="397" spans="1:8" x14ac:dyDescent="0.25">
      <c r="A397" s="55"/>
    </row>
    <row r="398" spans="1:8" x14ac:dyDescent="0.25">
      <c r="A398" s="55"/>
    </row>
    <row r="399" spans="1:8" x14ac:dyDescent="0.25">
      <c r="A399" s="55"/>
    </row>
    <row r="400" spans="1:8" x14ac:dyDescent="0.25">
      <c r="A400" s="55"/>
      <c r="B400" s="62"/>
      <c r="C400" s="63"/>
      <c r="D400" s="63"/>
      <c r="E400" s="63"/>
      <c r="F400" s="63"/>
      <c r="G400" s="63"/>
      <c r="H400" s="63"/>
    </row>
    <row r="401" spans="1:8" x14ac:dyDescent="0.25">
      <c r="A401" s="55"/>
      <c r="B401" s="62"/>
      <c r="C401" s="63"/>
      <c r="D401" s="63"/>
      <c r="E401" s="63"/>
      <c r="F401" s="63"/>
      <c r="G401" s="63"/>
      <c r="H401" s="63"/>
    </row>
    <row r="402" spans="1:8" x14ac:dyDescent="0.25">
      <c r="A402" s="55"/>
      <c r="B402" s="62"/>
      <c r="C402" s="63"/>
      <c r="D402" s="63"/>
      <c r="E402" s="63"/>
      <c r="F402" s="63"/>
      <c r="G402" s="63"/>
      <c r="H402" s="63"/>
    </row>
    <row r="403" spans="1:8" x14ac:dyDescent="0.25">
      <c r="A403" s="55"/>
      <c r="B403" s="62"/>
      <c r="C403" s="63"/>
      <c r="D403" s="63"/>
      <c r="E403" s="63"/>
      <c r="F403" s="63"/>
      <c r="G403" s="63"/>
      <c r="H403" s="63"/>
    </row>
    <row r="404" spans="1:8" x14ac:dyDescent="0.25">
      <c r="A404" s="55"/>
      <c r="B404" s="62"/>
      <c r="C404" s="63"/>
      <c r="D404" s="63"/>
      <c r="E404" s="63"/>
      <c r="F404" s="63"/>
      <c r="G404" s="63"/>
      <c r="H404" s="63"/>
    </row>
    <row r="405" spans="1:8" x14ac:dyDescent="0.25">
      <c r="A405" s="55"/>
      <c r="B405" s="62"/>
      <c r="C405" s="63"/>
      <c r="D405" s="63"/>
      <c r="E405" s="63"/>
      <c r="F405" s="63"/>
      <c r="G405" s="63"/>
      <c r="H405" s="63"/>
    </row>
    <row r="406" spans="1:8" x14ac:dyDescent="0.25">
      <c r="A406" s="55"/>
      <c r="B406" s="62"/>
      <c r="C406" s="63"/>
      <c r="D406" s="63"/>
      <c r="E406" s="63"/>
      <c r="F406" s="63"/>
      <c r="G406" s="63"/>
      <c r="H406" s="63"/>
    </row>
    <row r="407" spans="1:8" x14ac:dyDescent="0.25">
      <c r="A407" s="55"/>
      <c r="B407" s="62"/>
      <c r="C407" s="63"/>
      <c r="D407" s="63"/>
      <c r="E407" s="63"/>
      <c r="F407" s="63"/>
      <c r="G407" s="63"/>
      <c r="H407" s="63"/>
    </row>
    <row r="408" spans="1:8" x14ac:dyDescent="0.25">
      <c r="A408" s="55"/>
      <c r="B408" s="62"/>
      <c r="C408" s="63"/>
      <c r="D408" s="63"/>
      <c r="E408" s="63"/>
      <c r="F408" s="63"/>
      <c r="G408" s="63"/>
      <c r="H408" s="63"/>
    </row>
    <row r="409" spans="1:8" x14ac:dyDescent="0.25">
      <c r="A409" s="55"/>
      <c r="B409" s="62"/>
      <c r="C409" s="63"/>
      <c r="D409" s="63"/>
      <c r="E409" s="63"/>
      <c r="F409" s="63"/>
      <c r="G409" s="63"/>
      <c r="H409" s="63"/>
    </row>
    <row r="410" spans="1:8" x14ac:dyDescent="0.25">
      <c r="A410" s="55"/>
      <c r="B410" s="62"/>
      <c r="C410" s="63"/>
      <c r="D410" s="63"/>
      <c r="E410" s="63"/>
      <c r="F410" s="63"/>
      <c r="G410" s="63"/>
      <c r="H410" s="63"/>
    </row>
    <row r="411" spans="1:8" x14ac:dyDescent="0.25">
      <c r="A411" s="55"/>
      <c r="B411" s="62"/>
      <c r="C411" s="63"/>
      <c r="D411" s="63"/>
      <c r="E411" s="63"/>
      <c r="F411" s="63"/>
      <c r="G411" s="63"/>
      <c r="H411" s="63"/>
    </row>
    <row r="412" spans="1:8" x14ac:dyDescent="0.25">
      <c r="A412" s="55"/>
      <c r="B412" s="62"/>
      <c r="C412" s="63"/>
      <c r="D412" s="63"/>
      <c r="E412" s="63"/>
      <c r="F412" s="63"/>
      <c r="G412" s="63"/>
      <c r="H412" s="63"/>
    </row>
    <row r="413" spans="1:8" x14ac:dyDescent="0.25">
      <c r="A413" s="55"/>
      <c r="B413" s="62"/>
      <c r="C413" s="63"/>
      <c r="D413" s="63"/>
      <c r="E413" s="63"/>
      <c r="F413" s="63"/>
      <c r="G413" s="63"/>
      <c r="H413" s="63"/>
    </row>
    <row r="414" spans="1:8" x14ac:dyDescent="0.25">
      <c r="A414" s="55"/>
      <c r="B414" s="62"/>
      <c r="C414" s="63"/>
      <c r="D414" s="63"/>
      <c r="E414" s="63"/>
      <c r="F414" s="63"/>
      <c r="G414" s="63"/>
      <c r="H414" s="63"/>
    </row>
    <row r="415" spans="1:8" x14ac:dyDescent="0.25">
      <c r="A415" s="55"/>
      <c r="B415" s="62"/>
      <c r="C415" s="63"/>
      <c r="D415" s="63"/>
      <c r="E415" s="63"/>
      <c r="F415" s="63"/>
      <c r="G415" s="63"/>
      <c r="H415" s="63"/>
    </row>
    <row r="416" spans="1:8" x14ac:dyDescent="0.25">
      <c r="A416" s="55"/>
      <c r="B416" s="62"/>
      <c r="C416" s="63"/>
      <c r="D416" s="63"/>
      <c r="E416" s="63"/>
      <c r="F416" s="63"/>
      <c r="G416" s="63"/>
      <c r="H416" s="63"/>
    </row>
    <row r="417" spans="1:8" x14ac:dyDescent="0.25">
      <c r="A417" s="55"/>
      <c r="B417" s="62"/>
      <c r="C417" s="63"/>
      <c r="D417" s="63"/>
      <c r="E417" s="63"/>
      <c r="F417" s="63"/>
      <c r="G417" s="63"/>
      <c r="H417" s="63"/>
    </row>
    <row r="418" spans="1:8" x14ac:dyDescent="0.25">
      <c r="A418" s="55"/>
      <c r="B418" s="62"/>
      <c r="C418" s="63"/>
      <c r="D418" s="63"/>
      <c r="E418" s="63"/>
      <c r="F418" s="63"/>
      <c r="G418" s="63"/>
      <c r="H418" s="63"/>
    </row>
    <row r="419" spans="1:8" x14ac:dyDescent="0.25">
      <c r="A419" s="55"/>
      <c r="B419" s="62"/>
      <c r="C419" s="63"/>
      <c r="D419" s="63"/>
      <c r="E419" s="63"/>
      <c r="F419" s="63"/>
      <c r="G419" s="63"/>
      <c r="H419" s="63"/>
    </row>
    <row r="420" spans="1:8" x14ac:dyDescent="0.25">
      <c r="A420" s="55"/>
      <c r="B420" s="62"/>
      <c r="C420" s="63"/>
      <c r="D420" s="63"/>
      <c r="E420" s="63"/>
      <c r="F420" s="63"/>
      <c r="G420" s="63"/>
      <c r="H420" s="63"/>
    </row>
    <row r="421" spans="1:8" x14ac:dyDescent="0.25">
      <c r="A421" s="55"/>
      <c r="B421" s="62"/>
      <c r="C421" s="63"/>
      <c r="D421" s="63"/>
      <c r="E421" s="63"/>
      <c r="F421" s="63"/>
      <c r="G421" s="63"/>
      <c r="H421" s="63"/>
    </row>
    <row r="422" spans="1:8" x14ac:dyDescent="0.25">
      <c r="A422" s="55"/>
      <c r="B422" s="62"/>
      <c r="C422" s="63"/>
      <c r="D422" s="63"/>
      <c r="E422" s="63"/>
      <c r="F422" s="63"/>
      <c r="G422" s="63"/>
      <c r="H422" s="63"/>
    </row>
    <row r="423" spans="1:8" x14ac:dyDescent="0.25">
      <c r="A423" s="55"/>
      <c r="B423" s="62"/>
      <c r="C423" s="63"/>
      <c r="D423" s="63"/>
      <c r="E423" s="63"/>
      <c r="F423" s="63"/>
      <c r="G423" s="63"/>
      <c r="H423" s="63"/>
    </row>
    <row r="424" spans="1:8" x14ac:dyDescent="0.25">
      <c r="A424" s="55"/>
      <c r="B424" s="62"/>
      <c r="C424" s="63"/>
      <c r="D424" s="63"/>
      <c r="E424" s="63"/>
      <c r="F424" s="63"/>
      <c r="G424" s="63"/>
      <c r="H424" s="63"/>
    </row>
    <row r="425" spans="1:8" x14ac:dyDescent="0.25">
      <c r="A425" s="55"/>
      <c r="B425" s="62"/>
      <c r="C425" s="63"/>
      <c r="D425" s="63"/>
      <c r="E425" s="63"/>
      <c r="F425" s="63"/>
      <c r="G425" s="63"/>
      <c r="H425" s="63"/>
    </row>
    <row r="426" spans="1:8" x14ac:dyDescent="0.25">
      <c r="A426" s="55"/>
      <c r="B426" s="62"/>
      <c r="C426" s="63"/>
      <c r="D426" s="63"/>
      <c r="E426" s="63"/>
      <c r="F426" s="63"/>
      <c r="G426" s="63"/>
      <c r="H426" s="63"/>
    </row>
    <row r="427" spans="1:8" x14ac:dyDescent="0.25">
      <c r="A427" s="55"/>
      <c r="B427" s="62"/>
      <c r="C427" s="63"/>
      <c r="D427" s="63"/>
      <c r="E427" s="63"/>
      <c r="F427" s="63"/>
      <c r="G427" s="63"/>
      <c r="H427" s="63"/>
    </row>
    <row r="428" spans="1:8" x14ac:dyDescent="0.25">
      <c r="A428" s="55"/>
      <c r="B428" s="62"/>
      <c r="C428" s="63"/>
      <c r="D428" s="63"/>
      <c r="E428" s="63"/>
      <c r="F428" s="63"/>
      <c r="G428" s="63"/>
      <c r="H428" s="63"/>
    </row>
    <row r="429" spans="1:8" x14ac:dyDescent="0.25">
      <c r="A429" s="55"/>
      <c r="B429" s="62"/>
      <c r="C429" s="63"/>
      <c r="D429" s="63"/>
      <c r="E429" s="63"/>
      <c r="F429" s="63"/>
      <c r="G429" s="63"/>
      <c r="H429" s="63"/>
    </row>
    <row r="430" spans="1:8" x14ac:dyDescent="0.25">
      <c r="A430" s="55"/>
      <c r="B430" s="62"/>
      <c r="C430" s="63"/>
      <c r="D430" s="63"/>
      <c r="E430" s="63"/>
      <c r="F430" s="63"/>
      <c r="G430" s="63"/>
      <c r="H430" s="63"/>
    </row>
    <row r="431" spans="1:8" x14ac:dyDescent="0.25">
      <c r="A431" s="55"/>
      <c r="B431" s="62"/>
      <c r="C431" s="63"/>
      <c r="D431" s="63"/>
      <c r="E431" s="63"/>
      <c r="F431" s="63"/>
      <c r="G431" s="63"/>
      <c r="H431" s="63"/>
    </row>
    <row r="432" spans="1:8" x14ac:dyDescent="0.25">
      <c r="A432" s="55"/>
      <c r="B432" s="62"/>
      <c r="C432" s="63"/>
      <c r="D432" s="63"/>
      <c r="E432" s="63"/>
      <c r="F432" s="63"/>
      <c r="G432" s="63"/>
      <c r="H432" s="63"/>
    </row>
    <row r="433" spans="1:8" x14ac:dyDescent="0.25">
      <c r="A433" s="55"/>
      <c r="B433" s="62"/>
      <c r="C433" s="63"/>
      <c r="D433" s="63"/>
      <c r="E433" s="63"/>
      <c r="F433" s="63"/>
      <c r="G433" s="63"/>
      <c r="H433" s="63"/>
    </row>
    <row r="434" spans="1:8" x14ac:dyDescent="0.25">
      <c r="A434" s="55"/>
      <c r="B434" s="62"/>
      <c r="C434" s="63"/>
      <c r="D434" s="63"/>
      <c r="E434" s="63"/>
      <c r="F434" s="63"/>
      <c r="G434" s="63"/>
      <c r="H434" s="63"/>
    </row>
    <row r="435" spans="1:8" x14ac:dyDescent="0.25">
      <c r="A435" s="55"/>
      <c r="B435" s="62"/>
      <c r="C435" s="63"/>
      <c r="D435" s="63"/>
      <c r="E435" s="63"/>
      <c r="F435" s="63"/>
      <c r="G435" s="63"/>
      <c r="H435" s="63"/>
    </row>
    <row r="436" spans="1:8" x14ac:dyDescent="0.25">
      <c r="A436" s="55"/>
      <c r="B436" s="62"/>
      <c r="C436" s="63"/>
      <c r="D436" s="63"/>
      <c r="E436" s="63"/>
      <c r="F436" s="63"/>
      <c r="G436" s="63"/>
      <c r="H436" s="63"/>
    </row>
    <row r="437" spans="1:8" x14ac:dyDescent="0.25">
      <c r="A437" s="55"/>
      <c r="B437" s="62"/>
      <c r="C437" s="63"/>
      <c r="D437" s="63"/>
      <c r="E437" s="63"/>
      <c r="F437" s="63"/>
      <c r="G437" s="63"/>
      <c r="H437" s="63"/>
    </row>
    <row r="438" spans="1:8" x14ac:dyDescent="0.25">
      <c r="A438" s="55"/>
      <c r="B438" s="62"/>
      <c r="C438" s="63"/>
      <c r="D438" s="63"/>
      <c r="E438" s="63"/>
      <c r="F438" s="63"/>
      <c r="G438" s="63"/>
      <c r="H438" s="63"/>
    </row>
    <row r="439" spans="1:8" x14ac:dyDescent="0.25">
      <c r="A439" s="55"/>
      <c r="B439" s="62"/>
      <c r="C439" s="63"/>
      <c r="D439" s="63"/>
      <c r="E439" s="63"/>
      <c r="F439" s="63"/>
      <c r="G439" s="63"/>
      <c r="H439" s="63"/>
    </row>
    <row r="440" spans="1:8" x14ac:dyDescent="0.25">
      <c r="A440" s="55"/>
      <c r="B440" s="62"/>
      <c r="C440" s="63"/>
      <c r="D440" s="63"/>
      <c r="E440" s="63"/>
      <c r="F440" s="63"/>
      <c r="G440" s="63"/>
      <c r="H440" s="63"/>
    </row>
    <row r="441" spans="1:8" x14ac:dyDescent="0.25">
      <c r="A441" s="55"/>
      <c r="B441" s="62"/>
      <c r="C441" s="63"/>
      <c r="D441" s="63"/>
      <c r="E441" s="63"/>
      <c r="F441" s="63"/>
      <c r="G441" s="63"/>
      <c r="H441" s="63"/>
    </row>
    <row r="442" spans="1:8" x14ac:dyDescent="0.25">
      <c r="A442" s="55"/>
      <c r="B442" s="62"/>
      <c r="C442" s="63"/>
      <c r="D442" s="63"/>
      <c r="E442" s="63"/>
      <c r="F442" s="63"/>
      <c r="G442" s="63"/>
      <c r="H442" s="63"/>
    </row>
    <row r="443" spans="1:8" x14ac:dyDescent="0.25">
      <c r="A443" s="55"/>
      <c r="B443" s="62"/>
      <c r="C443" s="63"/>
      <c r="D443" s="63"/>
      <c r="E443" s="63"/>
      <c r="F443" s="63"/>
      <c r="G443" s="63"/>
      <c r="H443" s="63"/>
    </row>
    <row r="444" spans="1:8" x14ac:dyDescent="0.25">
      <c r="A444" s="55"/>
      <c r="B444" s="62"/>
      <c r="C444" s="63"/>
      <c r="D444" s="63"/>
      <c r="E444" s="63"/>
      <c r="F444" s="63"/>
      <c r="G444" s="63"/>
      <c r="H444" s="63"/>
    </row>
    <row r="445" spans="1:8" x14ac:dyDescent="0.25">
      <c r="A445" s="55"/>
      <c r="B445" s="62"/>
      <c r="C445" s="63"/>
      <c r="D445" s="63"/>
      <c r="E445" s="63"/>
      <c r="F445" s="63"/>
      <c r="G445" s="63"/>
      <c r="H445" s="63"/>
    </row>
    <row r="446" spans="1:8" x14ac:dyDescent="0.25">
      <c r="A446" s="55"/>
      <c r="B446" s="62"/>
      <c r="C446" s="63"/>
      <c r="D446" s="63"/>
      <c r="E446" s="63"/>
      <c r="F446" s="63"/>
      <c r="G446" s="63"/>
      <c r="H446" s="63"/>
    </row>
    <row r="447" spans="1:8" x14ac:dyDescent="0.25">
      <c r="A447" s="55"/>
      <c r="B447" s="62"/>
      <c r="C447" s="63"/>
      <c r="D447" s="63"/>
      <c r="E447" s="63"/>
      <c r="F447" s="63"/>
      <c r="G447" s="63"/>
      <c r="H447" s="63"/>
    </row>
    <row r="448" spans="1:8" x14ac:dyDescent="0.25">
      <c r="A448" s="55"/>
      <c r="B448" s="62"/>
      <c r="C448" s="63"/>
      <c r="D448" s="63"/>
      <c r="E448" s="63"/>
      <c r="F448" s="63"/>
      <c r="G448" s="63"/>
      <c r="H448" s="63"/>
    </row>
    <row r="449" spans="1:8" x14ac:dyDescent="0.25">
      <c r="A449" s="55"/>
      <c r="B449" s="62"/>
      <c r="C449" s="63"/>
      <c r="D449" s="63"/>
      <c r="E449" s="63"/>
      <c r="F449" s="63"/>
      <c r="G449" s="63"/>
      <c r="H449" s="63"/>
    </row>
    <row r="450" spans="1:8" x14ac:dyDescent="0.25">
      <c r="A450" s="55"/>
      <c r="B450" s="62"/>
      <c r="C450" s="63"/>
      <c r="D450" s="63"/>
      <c r="E450" s="63"/>
      <c r="F450" s="63"/>
      <c r="G450" s="63"/>
      <c r="H450" s="63"/>
    </row>
    <row r="451" spans="1:8" x14ac:dyDescent="0.25">
      <c r="A451" s="55"/>
      <c r="B451" s="62"/>
      <c r="C451" s="63"/>
      <c r="D451" s="63"/>
      <c r="E451" s="63"/>
      <c r="F451" s="63"/>
      <c r="G451" s="63"/>
      <c r="H451" s="63"/>
    </row>
    <row r="452" spans="1:8" x14ac:dyDescent="0.25">
      <c r="A452" s="55"/>
      <c r="B452" s="62"/>
      <c r="C452" s="63"/>
      <c r="D452" s="63"/>
      <c r="E452" s="63"/>
      <c r="F452" s="63"/>
      <c r="G452" s="63"/>
      <c r="H452" s="63"/>
    </row>
    <row r="453" spans="1:8" x14ac:dyDescent="0.25">
      <c r="A453" s="55"/>
      <c r="B453" s="62"/>
      <c r="C453" s="63"/>
      <c r="D453" s="63"/>
      <c r="E453" s="63"/>
      <c r="F453" s="63"/>
      <c r="G453" s="63"/>
      <c r="H453" s="63"/>
    </row>
    <row r="454" spans="1:8" x14ac:dyDescent="0.25">
      <c r="A454" s="55"/>
      <c r="B454" s="62"/>
      <c r="C454" s="63"/>
      <c r="D454" s="63"/>
      <c r="E454" s="63"/>
      <c r="F454" s="63"/>
      <c r="G454" s="63"/>
      <c r="H454" s="63"/>
    </row>
    <row r="455" spans="1:8" x14ac:dyDescent="0.25">
      <c r="A455" s="55"/>
      <c r="B455" s="62"/>
      <c r="C455" s="63"/>
      <c r="D455" s="63"/>
      <c r="E455" s="63"/>
      <c r="F455" s="63"/>
      <c r="G455" s="63"/>
      <c r="H455" s="63"/>
    </row>
    <row r="456" spans="1:8" x14ac:dyDescent="0.25">
      <c r="A456" s="55"/>
      <c r="B456" s="62"/>
      <c r="C456" s="63"/>
      <c r="D456" s="63"/>
      <c r="E456" s="63"/>
      <c r="F456" s="63"/>
      <c r="G456" s="63"/>
      <c r="H456" s="63"/>
    </row>
    <row r="457" spans="1:8" x14ac:dyDescent="0.25">
      <c r="A457" s="55"/>
      <c r="B457" s="62"/>
      <c r="C457" s="63"/>
      <c r="D457" s="63"/>
      <c r="E457" s="63"/>
      <c r="F457" s="63"/>
      <c r="G457" s="63"/>
      <c r="H457" s="63"/>
    </row>
    <row r="458" spans="1:8" x14ac:dyDescent="0.25">
      <c r="A458" s="55"/>
      <c r="B458" s="62"/>
      <c r="C458" s="63"/>
      <c r="D458" s="63"/>
      <c r="E458" s="63"/>
      <c r="F458" s="63"/>
      <c r="G458" s="63"/>
      <c r="H458" s="63"/>
    </row>
    <row r="459" spans="1:8" x14ac:dyDescent="0.25">
      <c r="A459" s="55"/>
      <c r="B459" s="62"/>
      <c r="C459" s="63"/>
      <c r="D459" s="63"/>
      <c r="E459" s="63"/>
      <c r="F459" s="63"/>
      <c r="G459" s="63"/>
      <c r="H459" s="63"/>
    </row>
    <row r="460" spans="1:8" x14ac:dyDescent="0.25">
      <c r="A460" s="55"/>
      <c r="B460" s="62"/>
      <c r="C460" s="63"/>
      <c r="D460" s="63"/>
      <c r="E460" s="63"/>
      <c r="F460" s="63"/>
      <c r="G460" s="63"/>
      <c r="H460" s="63"/>
    </row>
    <row r="461" spans="1:8" x14ac:dyDescent="0.25">
      <c r="A461" s="55"/>
      <c r="B461" s="62"/>
      <c r="C461" s="63"/>
      <c r="D461" s="63"/>
      <c r="E461" s="63"/>
      <c r="F461" s="63"/>
      <c r="G461" s="63"/>
      <c r="H461" s="63"/>
    </row>
    <row r="462" spans="1:8" x14ac:dyDescent="0.25">
      <c r="A462" s="55"/>
      <c r="B462" s="62"/>
      <c r="C462" s="63"/>
      <c r="D462" s="63"/>
      <c r="E462" s="63"/>
      <c r="F462" s="63"/>
      <c r="G462" s="63"/>
      <c r="H462" s="63"/>
    </row>
    <row r="463" spans="1:8" x14ac:dyDescent="0.25">
      <c r="A463" s="55"/>
      <c r="B463" s="62"/>
      <c r="C463" s="63"/>
      <c r="D463" s="63"/>
      <c r="E463" s="63"/>
      <c r="F463" s="63"/>
      <c r="G463" s="63"/>
      <c r="H463" s="63"/>
    </row>
    <row r="464" spans="1:8" x14ac:dyDescent="0.25">
      <c r="A464" s="55"/>
      <c r="B464" s="62"/>
      <c r="C464" s="63"/>
      <c r="D464" s="63"/>
      <c r="E464" s="63"/>
      <c r="F464" s="63"/>
      <c r="G464" s="63"/>
      <c r="H464" s="63"/>
    </row>
    <row r="465" spans="1:8" x14ac:dyDescent="0.25">
      <c r="A465" s="55"/>
      <c r="B465" s="62"/>
      <c r="C465" s="63"/>
      <c r="D465" s="63"/>
      <c r="E465" s="63"/>
      <c r="F465" s="63"/>
      <c r="G465" s="63"/>
      <c r="H465" s="63"/>
    </row>
    <row r="466" spans="1:8" x14ac:dyDescent="0.25">
      <c r="A466" s="55"/>
      <c r="B466" s="62"/>
      <c r="C466" s="63"/>
      <c r="D466" s="63"/>
      <c r="E466" s="63"/>
      <c r="F466" s="63"/>
      <c r="G466" s="63"/>
      <c r="H466" s="63"/>
    </row>
    <row r="467" spans="1:8" x14ac:dyDescent="0.25">
      <c r="A467" s="55"/>
      <c r="B467" s="62"/>
      <c r="C467" s="63"/>
      <c r="D467" s="63"/>
      <c r="E467" s="63"/>
      <c r="F467" s="63"/>
      <c r="G467" s="63"/>
      <c r="H467" s="63"/>
    </row>
    <row r="468" spans="1:8" x14ac:dyDescent="0.25">
      <c r="A468" s="55"/>
      <c r="B468" s="62"/>
      <c r="C468" s="63"/>
      <c r="D468" s="63"/>
      <c r="E468" s="63"/>
      <c r="F468" s="63"/>
      <c r="G468" s="63"/>
      <c r="H468" s="63"/>
    </row>
    <row r="469" spans="1:8" x14ac:dyDescent="0.25">
      <c r="A469" s="55"/>
      <c r="B469" s="62"/>
      <c r="C469" s="63"/>
      <c r="D469" s="63"/>
      <c r="E469" s="63"/>
      <c r="F469" s="63"/>
      <c r="G469" s="63"/>
      <c r="H469" s="63"/>
    </row>
    <row r="470" spans="1:8" x14ac:dyDescent="0.25">
      <c r="A470" s="55"/>
      <c r="B470" s="62"/>
      <c r="C470" s="63"/>
      <c r="D470" s="63"/>
      <c r="E470" s="63"/>
      <c r="F470" s="63"/>
      <c r="G470" s="63"/>
      <c r="H470" s="63"/>
    </row>
    <row r="471" spans="1:8" x14ac:dyDescent="0.25">
      <c r="A471" s="55"/>
      <c r="B471" s="62"/>
      <c r="C471" s="63"/>
      <c r="D471" s="63"/>
      <c r="E471" s="63"/>
      <c r="F471" s="63"/>
      <c r="G471" s="63"/>
      <c r="H471" s="63"/>
    </row>
    <row r="472" spans="1:8" x14ac:dyDescent="0.25">
      <c r="A472" s="55"/>
      <c r="B472" s="62"/>
      <c r="C472" s="63"/>
      <c r="D472" s="63"/>
      <c r="E472" s="63"/>
      <c r="F472" s="63"/>
      <c r="G472" s="63"/>
      <c r="H472" s="63"/>
    </row>
    <row r="473" spans="1:8" x14ac:dyDescent="0.25">
      <c r="A473" s="55"/>
      <c r="B473" s="62"/>
      <c r="C473" s="63"/>
      <c r="D473" s="63"/>
      <c r="E473" s="63"/>
      <c r="F473" s="63"/>
      <c r="G473" s="63"/>
      <c r="H473" s="63"/>
    </row>
    <row r="474" spans="1:8" x14ac:dyDescent="0.25">
      <c r="A474" s="55"/>
      <c r="B474" s="62"/>
      <c r="C474" s="63"/>
      <c r="D474" s="63"/>
      <c r="E474" s="63"/>
      <c r="F474" s="63"/>
      <c r="G474" s="63"/>
      <c r="H474" s="63"/>
    </row>
    <row r="475" spans="1:8" x14ac:dyDescent="0.25">
      <c r="A475" s="55"/>
      <c r="B475" s="62"/>
      <c r="C475" s="63"/>
      <c r="D475" s="63"/>
      <c r="E475" s="63"/>
      <c r="F475" s="63"/>
      <c r="G475" s="63"/>
      <c r="H475" s="63"/>
    </row>
    <row r="476" spans="1:8" x14ac:dyDescent="0.25">
      <c r="A476" s="55"/>
      <c r="B476" s="62"/>
      <c r="C476" s="63"/>
      <c r="D476" s="63"/>
      <c r="E476" s="63"/>
      <c r="F476" s="63"/>
      <c r="G476" s="63"/>
      <c r="H476" s="63"/>
    </row>
    <row r="477" spans="1:8" x14ac:dyDescent="0.25">
      <c r="A477" s="55"/>
      <c r="B477" s="62"/>
      <c r="C477" s="63"/>
      <c r="D477" s="63"/>
      <c r="E477" s="63"/>
      <c r="F477" s="63"/>
      <c r="G477" s="63"/>
      <c r="H477" s="63"/>
    </row>
    <row r="478" spans="1:8" x14ac:dyDescent="0.25">
      <c r="A478" s="55"/>
      <c r="B478" s="62"/>
      <c r="C478" s="63"/>
      <c r="D478" s="63"/>
      <c r="E478" s="63"/>
      <c r="F478" s="63"/>
      <c r="G478" s="63"/>
      <c r="H478" s="63"/>
    </row>
    <row r="479" spans="1:8" x14ac:dyDescent="0.25">
      <c r="A479" s="55"/>
      <c r="B479" s="62"/>
      <c r="C479" s="63"/>
      <c r="D479" s="63"/>
      <c r="E479" s="63"/>
      <c r="F479" s="63"/>
      <c r="G479" s="63"/>
      <c r="H479" s="63"/>
    </row>
    <row r="480" spans="1:8" x14ac:dyDescent="0.25">
      <c r="A480" s="55"/>
      <c r="B480" s="62"/>
      <c r="C480" s="63"/>
      <c r="D480" s="63"/>
      <c r="E480" s="63"/>
      <c r="F480" s="63"/>
      <c r="G480" s="63"/>
      <c r="H480" s="63"/>
    </row>
    <row r="481" spans="1:8" x14ac:dyDescent="0.25">
      <c r="A481" s="55"/>
      <c r="B481" s="62"/>
      <c r="C481" s="63"/>
      <c r="D481" s="63"/>
      <c r="E481" s="63"/>
      <c r="F481" s="63"/>
      <c r="G481" s="63"/>
      <c r="H481" s="63"/>
    </row>
    <row r="482" spans="1:8" x14ac:dyDescent="0.25">
      <c r="A482" s="55"/>
      <c r="B482" s="62"/>
      <c r="C482" s="63"/>
      <c r="D482" s="63"/>
      <c r="E482" s="63"/>
      <c r="F482" s="63"/>
      <c r="G482" s="63"/>
      <c r="H482" s="63"/>
    </row>
    <row r="483" spans="1:8" x14ac:dyDescent="0.25">
      <c r="A483" s="55"/>
      <c r="B483" s="62"/>
      <c r="C483" s="63"/>
      <c r="D483" s="63"/>
      <c r="E483" s="63"/>
      <c r="F483" s="63"/>
      <c r="G483" s="63"/>
      <c r="H483" s="63"/>
    </row>
    <row r="484" spans="1:8" x14ac:dyDescent="0.25">
      <c r="A484" s="55"/>
      <c r="B484" s="62"/>
      <c r="C484" s="63"/>
      <c r="D484" s="63"/>
      <c r="E484" s="63"/>
      <c r="F484" s="63"/>
      <c r="G484" s="63"/>
      <c r="H484" s="63"/>
    </row>
    <row r="485" spans="1:8" x14ac:dyDescent="0.25">
      <c r="A485" s="55"/>
      <c r="B485" s="62"/>
      <c r="C485" s="63"/>
      <c r="D485" s="63"/>
      <c r="E485" s="63"/>
      <c r="F485" s="63"/>
      <c r="G485" s="63"/>
      <c r="H485" s="63"/>
    </row>
    <row r="486" spans="1:8" x14ac:dyDescent="0.25">
      <c r="A486" s="55"/>
      <c r="B486" s="62"/>
      <c r="C486" s="63"/>
      <c r="D486" s="63"/>
      <c r="E486" s="63"/>
      <c r="F486" s="63"/>
      <c r="G486" s="63"/>
      <c r="H486" s="63"/>
    </row>
    <row r="487" spans="1:8" x14ac:dyDescent="0.25">
      <c r="A487" s="55"/>
      <c r="B487" s="62"/>
      <c r="C487" s="63"/>
      <c r="D487" s="63"/>
      <c r="E487" s="63"/>
      <c r="F487" s="63"/>
      <c r="G487" s="63"/>
      <c r="H487" s="63"/>
    </row>
    <row r="488" spans="1:8" x14ac:dyDescent="0.25">
      <c r="A488" s="55"/>
      <c r="B488" s="62"/>
      <c r="C488" s="63"/>
      <c r="D488" s="63"/>
      <c r="E488" s="63"/>
      <c r="F488" s="63"/>
      <c r="G488" s="63"/>
      <c r="H488" s="63"/>
    </row>
    <row r="489" spans="1:8" x14ac:dyDescent="0.25">
      <c r="A489" s="55"/>
      <c r="B489" s="62"/>
      <c r="C489" s="63"/>
      <c r="D489" s="63"/>
      <c r="E489" s="63"/>
      <c r="F489" s="63"/>
      <c r="G489" s="63"/>
      <c r="H489" s="63"/>
    </row>
    <row r="490" spans="1:8" x14ac:dyDescent="0.25">
      <c r="A490" s="55"/>
      <c r="B490" s="62"/>
      <c r="C490" s="63"/>
      <c r="D490" s="63"/>
      <c r="E490" s="63"/>
      <c r="F490" s="63"/>
      <c r="G490" s="63"/>
      <c r="H490" s="63"/>
    </row>
    <row r="491" spans="1:8" x14ac:dyDescent="0.25">
      <c r="A491" s="55"/>
      <c r="B491" s="62"/>
      <c r="C491" s="63"/>
      <c r="D491" s="63"/>
      <c r="E491" s="63"/>
      <c r="F491" s="63"/>
      <c r="G491" s="63"/>
      <c r="H491" s="63"/>
    </row>
    <row r="492" spans="1:8" x14ac:dyDescent="0.25">
      <c r="A492" s="55"/>
      <c r="B492" s="62"/>
      <c r="C492" s="63"/>
      <c r="D492" s="63"/>
      <c r="E492" s="63"/>
      <c r="F492" s="63"/>
      <c r="G492" s="63"/>
      <c r="H492" s="63"/>
    </row>
    <row r="493" spans="1:8" x14ac:dyDescent="0.25">
      <c r="A493" s="55"/>
      <c r="B493" s="62"/>
      <c r="C493" s="63"/>
      <c r="D493" s="63"/>
      <c r="E493" s="63"/>
      <c r="F493" s="63"/>
      <c r="G493" s="63"/>
      <c r="H493" s="63"/>
    </row>
    <row r="494" spans="1:8" x14ac:dyDescent="0.25">
      <c r="A494" s="55"/>
      <c r="B494" s="62"/>
      <c r="C494" s="63"/>
      <c r="D494" s="63"/>
      <c r="E494" s="63"/>
      <c r="F494" s="63"/>
      <c r="G494" s="63"/>
      <c r="H494" s="63"/>
    </row>
    <row r="495" spans="1:8" x14ac:dyDescent="0.25">
      <c r="A495" s="55"/>
      <c r="B495" s="62"/>
      <c r="C495" s="63"/>
      <c r="D495" s="63"/>
      <c r="E495" s="63"/>
      <c r="F495" s="63"/>
      <c r="G495" s="63"/>
      <c r="H495" s="63"/>
    </row>
    <row r="496" spans="1:8" x14ac:dyDescent="0.25">
      <c r="A496" s="55"/>
      <c r="B496" s="62"/>
      <c r="C496" s="63"/>
      <c r="D496" s="63"/>
      <c r="E496" s="63"/>
      <c r="F496" s="63"/>
      <c r="G496" s="63"/>
      <c r="H496" s="63"/>
    </row>
    <row r="497" spans="1:8" x14ac:dyDescent="0.25">
      <c r="A497" s="55"/>
      <c r="B497" s="62"/>
      <c r="C497" s="63"/>
      <c r="D497" s="63"/>
      <c r="E497" s="63"/>
      <c r="F497" s="63"/>
      <c r="G497" s="63"/>
      <c r="H497" s="63"/>
    </row>
    <row r="498" spans="1:8" x14ac:dyDescent="0.25">
      <c r="A498" s="55"/>
      <c r="B498" s="62"/>
      <c r="C498" s="63"/>
      <c r="D498" s="63"/>
      <c r="E498" s="63"/>
      <c r="F498" s="63"/>
      <c r="G498" s="63"/>
      <c r="H498" s="63"/>
    </row>
    <row r="499" spans="1:8" x14ac:dyDescent="0.25">
      <c r="A499" s="55"/>
      <c r="B499" s="62"/>
      <c r="C499" s="63"/>
      <c r="D499" s="63"/>
      <c r="E499" s="63"/>
      <c r="F499" s="63"/>
      <c r="G499" s="63"/>
      <c r="H499" s="63"/>
    </row>
    <row r="500" spans="1:8" x14ac:dyDescent="0.25">
      <c r="A500" s="55"/>
      <c r="B500" s="62"/>
      <c r="C500" s="63"/>
      <c r="D500" s="63"/>
      <c r="E500" s="63"/>
      <c r="F500" s="63"/>
      <c r="G500" s="63"/>
      <c r="H500" s="63"/>
    </row>
    <row r="501" spans="1:8" x14ac:dyDescent="0.25">
      <c r="A501" s="55"/>
      <c r="B501" s="62"/>
      <c r="C501" s="63"/>
      <c r="D501" s="63"/>
      <c r="E501" s="63"/>
      <c r="F501" s="63"/>
      <c r="G501" s="63"/>
      <c r="H501" s="63"/>
    </row>
    <row r="502" spans="1:8" x14ac:dyDescent="0.25">
      <c r="A502" s="55"/>
      <c r="B502" s="62"/>
      <c r="C502" s="63"/>
      <c r="D502" s="63"/>
      <c r="E502" s="63"/>
      <c r="F502" s="63"/>
      <c r="G502" s="63"/>
      <c r="H502" s="63"/>
    </row>
    <row r="503" spans="1:8" x14ac:dyDescent="0.25">
      <c r="A503" s="55"/>
      <c r="B503" s="62"/>
      <c r="C503" s="63"/>
      <c r="D503" s="63"/>
      <c r="E503" s="63"/>
      <c r="F503" s="63"/>
      <c r="G503" s="63"/>
      <c r="H503" s="63"/>
    </row>
    <row r="504" spans="1:8" x14ac:dyDescent="0.25">
      <c r="A504" s="55"/>
      <c r="B504" s="62"/>
      <c r="C504" s="63"/>
      <c r="D504" s="63"/>
      <c r="E504" s="63"/>
      <c r="F504" s="63"/>
      <c r="G504" s="63"/>
      <c r="H504" s="63"/>
    </row>
    <row r="505" spans="1:8" x14ac:dyDescent="0.25">
      <c r="A505" s="55"/>
      <c r="B505" s="62"/>
      <c r="C505" s="63"/>
      <c r="D505" s="63"/>
      <c r="E505" s="63"/>
      <c r="F505" s="63"/>
      <c r="G505" s="63"/>
      <c r="H505" s="63"/>
    </row>
    <row r="506" spans="1:8" x14ac:dyDescent="0.25">
      <c r="A506" s="55"/>
      <c r="B506" s="62"/>
      <c r="C506" s="63"/>
      <c r="D506" s="63"/>
      <c r="E506" s="63"/>
      <c r="F506" s="63"/>
      <c r="G506" s="63"/>
      <c r="H506" s="63"/>
    </row>
    <row r="507" spans="1:8" x14ac:dyDescent="0.25">
      <c r="A507" s="55"/>
      <c r="B507" s="62"/>
      <c r="C507" s="63"/>
      <c r="D507" s="63"/>
      <c r="E507" s="63"/>
      <c r="F507" s="63"/>
      <c r="G507" s="63"/>
      <c r="H507" s="63"/>
    </row>
    <row r="508" spans="1:8" x14ac:dyDescent="0.25">
      <c r="A508" s="55"/>
      <c r="B508" s="62"/>
      <c r="C508" s="63"/>
      <c r="D508" s="63"/>
      <c r="E508" s="63"/>
      <c r="F508" s="63"/>
      <c r="G508" s="63"/>
      <c r="H508" s="63"/>
    </row>
    <row r="509" spans="1:8" x14ac:dyDescent="0.25">
      <c r="A509" s="55"/>
      <c r="B509" s="62"/>
      <c r="C509" s="63"/>
      <c r="D509" s="63"/>
      <c r="E509" s="63"/>
      <c r="F509" s="63"/>
      <c r="G509" s="63"/>
      <c r="H509" s="63"/>
    </row>
    <row r="510" spans="1:8" x14ac:dyDescent="0.25">
      <c r="A510" s="55"/>
      <c r="B510" s="62"/>
      <c r="C510" s="63"/>
      <c r="D510" s="63"/>
      <c r="E510" s="63"/>
      <c r="F510" s="63"/>
      <c r="G510" s="63"/>
      <c r="H510" s="63"/>
    </row>
    <row r="511" spans="1:8" x14ac:dyDescent="0.25">
      <c r="A511" s="55"/>
      <c r="B511" s="62"/>
      <c r="C511" s="63"/>
      <c r="D511" s="63"/>
      <c r="E511" s="63"/>
      <c r="F511" s="63"/>
      <c r="G511" s="63"/>
      <c r="H511" s="63"/>
    </row>
    <row r="512" spans="1:8" x14ac:dyDescent="0.25">
      <c r="A512" s="55"/>
      <c r="B512" s="62"/>
      <c r="C512" s="63"/>
      <c r="D512" s="63"/>
      <c r="E512" s="63"/>
      <c r="F512" s="63"/>
      <c r="G512" s="63"/>
      <c r="H512" s="63"/>
    </row>
    <row r="513" spans="1:8" x14ac:dyDescent="0.25">
      <c r="A513" s="55"/>
      <c r="B513" s="62"/>
      <c r="C513" s="63"/>
      <c r="D513" s="63"/>
      <c r="E513" s="63"/>
      <c r="F513" s="63"/>
      <c r="G513" s="63"/>
      <c r="H513" s="63"/>
    </row>
    <row r="514" spans="1:8" x14ac:dyDescent="0.25">
      <c r="A514" s="55"/>
      <c r="B514" s="62"/>
      <c r="C514" s="63"/>
      <c r="D514" s="63"/>
      <c r="E514" s="63"/>
      <c r="F514" s="63"/>
      <c r="G514" s="63"/>
      <c r="H514" s="63"/>
    </row>
    <row r="515" spans="1:8" x14ac:dyDescent="0.25">
      <c r="A515" s="55"/>
      <c r="B515" s="62"/>
      <c r="C515" s="63"/>
      <c r="D515" s="63"/>
      <c r="E515" s="63"/>
      <c r="F515" s="63"/>
      <c r="G515" s="63"/>
      <c r="H515" s="63"/>
    </row>
    <row r="516" spans="1:8" x14ac:dyDescent="0.25">
      <c r="A516" s="55"/>
      <c r="B516" s="62"/>
      <c r="C516" s="63"/>
      <c r="D516" s="63"/>
      <c r="E516" s="63"/>
      <c r="F516" s="63"/>
      <c r="G516" s="63"/>
      <c r="H516" s="63"/>
    </row>
    <row r="517" spans="1:8" x14ac:dyDescent="0.25">
      <c r="A517" s="55"/>
      <c r="B517" s="62"/>
      <c r="C517" s="63"/>
      <c r="D517" s="63"/>
      <c r="E517" s="63"/>
      <c r="F517" s="63"/>
      <c r="G517" s="63"/>
      <c r="H517" s="63"/>
    </row>
    <row r="518" spans="1:8" x14ac:dyDescent="0.25">
      <c r="A518" s="55"/>
      <c r="B518" s="62"/>
      <c r="C518" s="63"/>
      <c r="D518" s="63"/>
      <c r="E518" s="63"/>
      <c r="F518" s="63"/>
      <c r="G518" s="63"/>
      <c r="H518" s="63"/>
    </row>
    <row r="519" spans="1:8" x14ac:dyDescent="0.25">
      <c r="A519" s="55"/>
      <c r="B519" s="62"/>
      <c r="C519" s="63"/>
      <c r="D519" s="63"/>
      <c r="E519" s="63"/>
      <c r="F519" s="63"/>
      <c r="G519" s="63"/>
      <c r="H519" s="63"/>
    </row>
    <row r="520" spans="1:8" x14ac:dyDescent="0.25">
      <c r="A520" s="55"/>
      <c r="B520" s="62"/>
      <c r="C520" s="63"/>
      <c r="D520" s="63"/>
      <c r="E520" s="63"/>
      <c r="F520" s="63"/>
      <c r="G520" s="63"/>
      <c r="H520" s="63"/>
    </row>
    <row r="521" spans="1:8" x14ac:dyDescent="0.25">
      <c r="A521" s="55"/>
      <c r="B521" s="62"/>
      <c r="C521" s="63"/>
      <c r="D521" s="63"/>
      <c r="E521" s="63"/>
      <c r="F521" s="63"/>
      <c r="G521" s="63"/>
      <c r="H521" s="63"/>
    </row>
    <row r="522" spans="1:8" x14ac:dyDescent="0.25">
      <c r="A522" s="55"/>
      <c r="B522" s="62"/>
      <c r="C522" s="63"/>
      <c r="D522" s="63"/>
      <c r="E522" s="63"/>
      <c r="F522" s="63"/>
      <c r="G522" s="63"/>
      <c r="H522" s="63"/>
    </row>
    <row r="523" spans="1:8" x14ac:dyDescent="0.25">
      <c r="A523" s="55"/>
      <c r="B523" s="62"/>
      <c r="C523" s="63"/>
      <c r="D523" s="63"/>
      <c r="E523" s="63"/>
      <c r="F523" s="63"/>
      <c r="G523" s="63"/>
      <c r="H523" s="63"/>
    </row>
    <row r="524" spans="1:8" x14ac:dyDescent="0.25">
      <c r="A524" s="55"/>
      <c r="B524" s="62"/>
      <c r="C524" s="63"/>
      <c r="D524" s="63"/>
      <c r="E524" s="63"/>
      <c r="F524" s="63"/>
      <c r="G524" s="63"/>
      <c r="H524" s="63"/>
    </row>
    <row r="525" spans="1:8" x14ac:dyDescent="0.25">
      <c r="A525" s="55"/>
      <c r="B525" s="62"/>
      <c r="C525" s="63"/>
      <c r="D525" s="63"/>
      <c r="E525" s="63"/>
      <c r="F525" s="63"/>
      <c r="G525" s="63"/>
      <c r="H525" s="63"/>
    </row>
    <row r="526" spans="1:8" x14ac:dyDescent="0.25">
      <c r="A526" s="55"/>
      <c r="B526" s="62"/>
      <c r="C526" s="63"/>
      <c r="D526" s="63"/>
      <c r="E526" s="63"/>
      <c r="F526" s="63"/>
      <c r="G526" s="63"/>
      <c r="H526" s="63"/>
    </row>
    <row r="527" spans="1:8" x14ac:dyDescent="0.25">
      <c r="A527" s="55"/>
      <c r="B527" s="62"/>
      <c r="C527" s="63"/>
      <c r="D527" s="63"/>
      <c r="E527" s="63"/>
      <c r="F527" s="63"/>
      <c r="G527" s="63"/>
      <c r="H527" s="63"/>
    </row>
    <row r="528" spans="1:8" x14ac:dyDescent="0.25">
      <c r="A528" s="55"/>
      <c r="B528" s="62"/>
      <c r="C528" s="63"/>
      <c r="D528" s="63"/>
      <c r="E528" s="63"/>
      <c r="F528" s="63"/>
      <c r="G528" s="63"/>
      <c r="H528" s="63"/>
    </row>
    <row r="529" spans="1:8" x14ac:dyDescent="0.25">
      <c r="A529" s="55"/>
      <c r="B529" s="62"/>
      <c r="C529" s="63"/>
      <c r="D529" s="63"/>
      <c r="E529" s="63"/>
      <c r="F529" s="63"/>
      <c r="G529" s="63"/>
      <c r="H529" s="63"/>
    </row>
    <row r="530" spans="1:8" x14ac:dyDescent="0.25">
      <c r="A530" s="55"/>
      <c r="B530" s="62"/>
      <c r="C530" s="63"/>
      <c r="D530" s="63"/>
      <c r="E530" s="63"/>
      <c r="F530" s="63"/>
      <c r="G530" s="63"/>
      <c r="H530" s="63"/>
    </row>
    <row r="531" spans="1:8" x14ac:dyDescent="0.25">
      <c r="A531" s="55"/>
      <c r="B531" s="62"/>
      <c r="C531" s="63"/>
      <c r="D531" s="63"/>
      <c r="E531" s="63"/>
      <c r="F531" s="63"/>
      <c r="G531" s="63"/>
      <c r="H531" s="63"/>
    </row>
    <row r="532" spans="1:8" x14ac:dyDescent="0.25">
      <c r="A532" s="55"/>
      <c r="B532" s="62"/>
      <c r="C532" s="63"/>
      <c r="D532" s="63"/>
      <c r="E532" s="63"/>
      <c r="F532" s="63"/>
      <c r="G532" s="63"/>
      <c r="H532" s="63"/>
    </row>
    <row r="533" spans="1:8" x14ac:dyDescent="0.25">
      <c r="A533" s="55"/>
      <c r="B533" s="62"/>
      <c r="C533" s="63"/>
      <c r="D533" s="63"/>
      <c r="E533" s="63"/>
      <c r="F533" s="63"/>
      <c r="G533" s="63"/>
      <c r="H533" s="63"/>
    </row>
    <row r="534" spans="1:8" x14ac:dyDescent="0.25">
      <c r="A534" s="55"/>
      <c r="B534" s="62"/>
      <c r="C534" s="63"/>
      <c r="D534" s="63"/>
      <c r="E534" s="63"/>
      <c r="F534" s="63"/>
      <c r="G534" s="63"/>
      <c r="H534" s="63"/>
    </row>
    <row r="535" spans="1:8" x14ac:dyDescent="0.25">
      <c r="A535" s="55"/>
      <c r="B535" s="62"/>
      <c r="C535" s="63"/>
      <c r="D535" s="63"/>
      <c r="E535" s="63"/>
      <c r="F535" s="63"/>
      <c r="G535" s="63"/>
      <c r="H535" s="63"/>
    </row>
    <row r="536" spans="1:8" x14ac:dyDescent="0.25">
      <c r="A536" s="55"/>
      <c r="B536" s="62"/>
      <c r="C536" s="63"/>
      <c r="D536" s="63"/>
      <c r="E536" s="63"/>
      <c r="F536" s="63"/>
      <c r="G536" s="63"/>
      <c r="H536" s="63"/>
    </row>
    <row r="537" spans="1:8" x14ac:dyDescent="0.25">
      <c r="A537" s="55"/>
      <c r="B537" s="62"/>
      <c r="C537" s="63"/>
      <c r="D537" s="63"/>
      <c r="E537" s="63"/>
      <c r="F537" s="63"/>
      <c r="G537" s="63"/>
      <c r="H537" s="63"/>
    </row>
    <row r="538" spans="1:8" x14ac:dyDescent="0.25">
      <c r="A538" s="55"/>
      <c r="B538" s="62"/>
      <c r="C538" s="63"/>
      <c r="D538" s="63"/>
      <c r="E538" s="63"/>
      <c r="F538" s="63"/>
      <c r="G538" s="63"/>
      <c r="H538" s="63"/>
    </row>
    <row r="539" spans="1:8" x14ac:dyDescent="0.25">
      <c r="A539" s="55"/>
      <c r="B539" s="62"/>
      <c r="C539" s="63"/>
      <c r="D539" s="63"/>
      <c r="E539" s="63"/>
      <c r="F539" s="63"/>
      <c r="G539" s="63"/>
      <c r="H539" s="63"/>
    </row>
    <row r="540" spans="1:8" x14ac:dyDescent="0.25">
      <c r="A540" s="55"/>
      <c r="B540" s="62"/>
      <c r="C540" s="63"/>
      <c r="D540" s="63"/>
      <c r="E540" s="63"/>
      <c r="F540" s="63"/>
      <c r="G540" s="63"/>
      <c r="H540" s="63"/>
    </row>
    <row r="541" spans="1:8" x14ac:dyDescent="0.25">
      <c r="A541" s="55"/>
      <c r="B541" s="62"/>
      <c r="C541" s="63"/>
      <c r="D541" s="63"/>
      <c r="E541" s="63"/>
      <c r="F541" s="63"/>
      <c r="G541" s="63"/>
      <c r="H541" s="63"/>
    </row>
    <row r="542" spans="1:8" x14ac:dyDescent="0.25">
      <c r="A542" s="55"/>
      <c r="B542" s="62"/>
      <c r="C542" s="63"/>
      <c r="D542" s="63"/>
      <c r="E542" s="63"/>
      <c r="F542" s="63"/>
      <c r="G542" s="63"/>
      <c r="H542" s="63"/>
    </row>
    <row r="543" spans="1:8" x14ac:dyDescent="0.25">
      <c r="A543" s="55"/>
      <c r="B543" s="62"/>
      <c r="C543" s="63"/>
      <c r="D543" s="63"/>
      <c r="E543" s="63"/>
      <c r="F543" s="63"/>
      <c r="G543" s="63"/>
      <c r="H543" s="63"/>
    </row>
    <row r="544" spans="1:8" x14ac:dyDescent="0.25">
      <c r="A544" s="55"/>
      <c r="B544" s="62"/>
      <c r="C544" s="63"/>
      <c r="D544" s="63"/>
      <c r="E544" s="63"/>
      <c r="F544" s="63"/>
      <c r="G544" s="63"/>
      <c r="H544" s="63"/>
    </row>
    <row r="545" spans="1:8" x14ac:dyDescent="0.25">
      <c r="A545" s="55"/>
      <c r="B545" s="62"/>
      <c r="C545" s="63"/>
      <c r="D545" s="63"/>
      <c r="E545" s="63"/>
      <c r="F545" s="63"/>
      <c r="G545" s="63"/>
      <c r="H545" s="63"/>
    </row>
    <row r="546" spans="1:8" x14ac:dyDescent="0.25">
      <c r="A546" s="55"/>
      <c r="B546" s="62"/>
      <c r="C546" s="63"/>
      <c r="D546" s="63"/>
      <c r="E546" s="63"/>
      <c r="F546" s="63"/>
      <c r="G546" s="63"/>
      <c r="H546" s="63"/>
    </row>
    <row r="547" spans="1:8" x14ac:dyDescent="0.25">
      <c r="A547" s="55"/>
      <c r="B547" s="62"/>
      <c r="C547" s="63"/>
      <c r="D547" s="63"/>
      <c r="E547" s="63"/>
      <c r="F547" s="63"/>
      <c r="G547" s="63"/>
      <c r="H547" s="63"/>
    </row>
    <row r="548" spans="1:8" x14ac:dyDescent="0.25">
      <c r="A548" s="55"/>
      <c r="B548" s="62"/>
      <c r="C548" s="63"/>
      <c r="D548" s="63"/>
      <c r="E548" s="63"/>
      <c r="F548" s="63"/>
      <c r="G548" s="63"/>
      <c r="H548" s="63"/>
    </row>
    <row r="549" spans="1:8" x14ac:dyDescent="0.25">
      <c r="A549" s="55"/>
      <c r="B549" s="62"/>
      <c r="C549" s="63"/>
      <c r="D549" s="63"/>
      <c r="E549" s="63"/>
      <c r="F549" s="63"/>
      <c r="G549" s="63"/>
      <c r="H549" s="63"/>
    </row>
    <row r="550" spans="1:8" x14ac:dyDescent="0.25">
      <c r="A550" s="55"/>
      <c r="B550" s="62"/>
      <c r="C550" s="63"/>
      <c r="D550" s="63"/>
      <c r="E550" s="63"/>
      <c r="F550" s="63"/>
      <c r="G550" s="63"/>
      <c r="H550" s="63"/>
    </row>
    <row r="551" spans="1:8" x14ac:dyDescent="0.25">
      <c r="A551" s="55"/>
      <c r="B551" s="62"/>
      <c r="C551" s="63"/>
      <c r="D551" s="63"/>
      <c r="E551" s="63"/>
      <c r="F551" s="63"/>
      <c r="G551" s="63"/>
      <c r="H551" s="63"/>
    </row>
    <row r="552" spans="1:8" x14ac:dyDescent="0.25">
      <c r="A552" s="55"/>
      <c r="B552" s="62"/>
      <c r="C552" s="63"/>
      <c r="D552" s="63"/>
      <c r="E552" s="63"/>
      <c r="F552" s="63"/>
      <c r="G552" s="63"/>
      <c r="H552" s="63"/>
    </row>
    <row r="553" spans="1:8" x14ac:dyDescent="0.25">
      <c r="A553" s="55"/>
      <c r="B553" s="62"/>
      <c r="C553" s="63"/>
      <c r="D553" s="63"/>
      <c r="E553" s="63"/>
      <c r="F553" s="63"/>
      <c r="G553" s="63"/>
      <c r="H553" s="63"/>
    </row>
    <row r="554" spans="1:8" x14ac:dyDescent="0.25">
      <c r="A554" s="55"/>
      <c r="B554" s="62"/>
      <c r="C554" s="63"/>
      <c r="D554" s="63"/>
      <c r="E554" s="63"/>
      <c r="F554" s="63"/>
      <c r="G554" s="63"/>
      <c r="H554" s="63"/>
    </row>
    <row r="555" spans="1:8" x14ac:dyDescent="0.25">
      <c r="A555" s="55"/>
      <c r="B555" s="62"/>
      <c r="C555" s="63"/>
      <c r="D555" s="63"/>
      <c r="E555" s="63"/>
      <c r="F555" s="63"/>
      <c r="G555" s="63"/>
      <c r="H555" s="63"/>
    </row>
    <row r="556" spans="1:8" x14ac:dyDescent="0.25">
      <c r="A556" s="55"/>
      <c r="B556" s="62"/>
      <c r="C556" s="63"/>
      <c r="D556" s="63"/>
      <c r="E556" s="63"/>
      <c r="F556" s="63"/>
      <c r="G556" s="63"/>
      <c r="H556" s="63"/>
    </row>
    <row r="557" spans="1:8" x14ac:dyDescent="0.25">
      <c r="A557" s="55"/>
      <c r="B557" s="62"/>
      <c r="C557" s="63"/>
      <c r="D557" s="63"/>
      <c r="E557" s="63"/>
      <c r="F557" s="63"/>
      <c r="G557" s="63"/>
      <c r="H557" s="63"/>
    </row>
    <row r="558" spans="1:8" x14ac:dyDescent="0.25">
      <c r="A558" s="55"/>
      <c r="B558" s="62"/>
      <c r="C558" s="63"/>
      <c r="D558" s="63"/>
      <c r="E558" s="63"/>
      <c r="F558" s="63"/>
      <c r="G558" s="63"/>
      <c r="H558" s="63"/>
    </row>
    <row r="559" spans="1:8" x14ac:dyDescent="0.25">
      <c r="A559" s="55"/>
      <c r="B559" s="62"/>
      <c r="C559" s="63"/>
      <c r="D559" s="63"/>
      <c r="E559" s="63"/>
      <c r="F559" s="63"/>
      <c r="G559" s="63"/>
      <c r="H559" s="63"/>
    </row>
    <row r="560" spans="1:8" x14ac:dyDescent="0.25">
      <c r="A560" s="55"/>
      <c r="B560" s="62"/>
      <c r="C560" s="63"/>
      <c r="D560" s="63"/>
      <c r="E560" s="63"/>
      <c r="F560" s="63"/>
      <c r="G560" s="63"/>
      <c r="H560" s="63"/>
    </row>
    <row r="561" spans="1:8" x14ac:dyDescent="0.25">
      <c r="A561" s="55"/>
      <c r="B561" s="62"/>
      <c r="C561" s="63"/>
      <c r="D561" s="63"/>
      <c r="E561" s="63"/>
      <c r="F561" s="63"/>
      <c r="G561" s="63"/>
      <c r="H561" s="63"/>
    </row>
    <row r="562" spans="1:8" x14ac:dyDescent="0.25">
      <c r="A562" s="55"/>
      <c r="B562" s="62"/>
      <c r="C562" s="63"/>
      <c r="D562" s="63"/>
      <c r="E562" s="63"/>
      <c r="F562" s="63"/>
      <c r="G562" s="63"/>
      <c r="H562" s="63"/>
    </row>
    <row r="563" spans="1:8" x14ac:dyDescent="0.25">
      <c r="A563" s="55"/>
      <c r="B563" s="62"/>
      <c r="C563" s="63"/>
      <c r="D563" s="63"/>
      <c r="E563" s="63"/>
      <c r="F563" s="63"/>
      <c r="G563" s="63"/>
      <c r="H563" s="63"/>
    </row>
    <row r="564" spans="1:8" x14ac:dyDescent="0.25">
      <c r="A564" s="55"/>
      <c r="B564" s="62"/>
      <c r="C564" s="63"/>
      <c r="D564" s="63"/>
      <c r="E564" s="63"/>
      <c r="F564" s="63"/>
      <c r="G564" s="63"/>
      <c r="H564" s="63"/>
    </row>
    <row r="565" spans="1:8" x14ac:dyDescent="0.25">
      <c r="A565" s="55"/>
      <c r="B565" s="62"/>
      <c r="C565" s="63"/>
      <c r="D565" s="63"/>
      <c r="E565" s="63"/>
      <c r="F565" s="63"/>
      <c r="G565" s="63"/>
      <c r="H565" s="63"/>
    </row>
    <row r="566" spans="1:8" x14ac:dyDescent="0.25">
      <c r="A566" s="55"/>
      <c r="B566" s="62"/>
      <c r="C566" s="63"/>
      <c r="D566" s="63"/>
      <c r="E566" s="63"/>
      <c r="F566" s="63"/>
      <c r="G566" s="63"/>
      <c r="H566" s="63"/>
    </row>
    <row r="567" spans="1:8" x14ac:dyDescent="0.25">
      <c r="A567" s="55"/>
      <c r="B567" s="62"/>
      <c r="C567" s="63"/>
      <c r="D567" s="63"/>
      <c r="E567" s="63"/>
      <c r="F567" s="63"/>
      <c r="G567" s="63"/>
      <c r="H567" s="63"/>
    </row>
    <row r="568" spans="1:8" x14ac:dyDescent="0.25">
      <c r="A568" s="55"/>
      <c r="B568" s="62"/>
      <c r="C568" s="63"/>
      <c r="D568" s="63"/>
      <c r="E568" s="63"/>
      <c r="F568" s="63"/>
      <c r="G568" s="63"/>
      <c r="H568" s="63"/>
    </row>
    <row r="569" spans="1:8" x14ac:dyDescent="0.25">
      <c r="A569" s="55"/>
      <c r="B569" s="62"/>
      <c r="C569" s="63"/>
      <c r="D569" s="63"/>
      <c r="E569" s="63"/>
      <c r="F569" s="63"/>
      <c r="G569" s="63"/>
      <c r="H569" s="63"/>
    </row>
    <row r="570" spans="1:8" x14ac:dyDescent="0.25">
      <c r="A570" s="55"/>
      <c r="B570" s="62"/>
      <c r="C570" s="63"/>
      <c r="D570" s="63"/>
      <c r="E570" s="63"/>
      <c r="F570" s="63"/>
      <c r="G570" s="63"/>
      <c r="H570" s="63"/>
    </row>
    <row r="571" spans="1:8" x14ac:dyDescent="0.25">
      <c r="A571" s="55"/>
      <c r="B571" s="62"/>
      <c r="C571" s="63"/>
      <c r="D571" s="63"/>
      <c r="E571" s="63"/>
      <c r="F571" s="63"/>
      <c r="G571" s="63"/>
      <c r="H571" s="63"/>
    </row>
    <row r="572" spans="1:8" x14ac:dyDescent="0.25">
      <c r="A572" s="55"/>
      <c r="B572" s="62"/>
      <c r="C572" s="63"/>
      <c r="D572" s="63"/>
      <c r="E572" s="63"/>
      <c r="F572" s="63"/>
      <c r="G572" s="63"/>
      <c r="H572" s="63"/>
    </row>
    <row r="573" spans="1:8" x14ac:dyDescent="0.25">
      <c r="A573" s="55"/>
      <c r="B573" s="62"/>
      <c r="C573" s="63"/>
      <c r="D573" s="63"/>
      <c r="E573" s="63"/>
      <c r="F573" s="63"/>
      <c r="G573" s="63"/>
      <c r="H573" s="63"/>
    </row>
    <row r="574" spans="1:8" x14ac:dyDescent="0.25">
      <c r="A574" s="55"/>
      <c r="B574" s="62"/>
      <c r="C574" s="63"/>
      <c r="D574" s="63"/>
      <c r="E574" s="63"/>
      <c r="F574" s="63"/>
      <c r="G574" s="63"/>
      <c r="H574" s="63"/>
    </row>
    <row r="575" spans="1:8" x14ac:dyDescent="0.25">
      <c r="A575" s="55"/>
      <c r="B575" s="62"/>
      <c r="C575" s="63"/>
      <c r="D575" s="63"/>
      <c r="E575" s="63"/>
      <c r="F575" s="63"/>
      <c r="G575" s="63"/>
      <c r="H575" s="63"/>
    </row>
    <row r="576" spans="1:8" x14ac:dyDescent="0.25">
      <c r="A576" s="55"/>
      <c r="B576" s="62"/>
      <c r="C576" s="63"/>
      <c r="D576" s="63"/>
      <c r="E576" s="63"/>
      <c r="F576" s="63"/>
      <c r="G576" s="63"/>
      <c r="H576" s="63"/>
    </row>
    <row r="577" spans="1:8" x14ac:dyDescent="0.25">
      <c r="A577" s="55"/>
      <c r="B577" s="62"/>
      <c r="C577" s="63"/>
      <c r="D577" s="63"/>
      <c r="E577" s="63"/>
      <c r="F577" s="63"/>
      <c r="G577" s="63"/>
      <c r="H577" s="63"/>
    </row>
    <row r="578" spans="1:8" x14ac:dyDescent="0.25">
      <c r="A578" s="55"/>
      <c r="B578" s="62"/>
      <c r="C578" s="63"/>
      <c r="D578" s="63"/>
      <c r="E578" s="63"/>
      <c r="F578" s="63"/>
      <c r="G578" s="63"/>
      <c r="H578" s="63"/>
    </row>
    <row r="579" spans="1:8" x14ac:dyDescent="0.25">
      <c r="A579" s="55"/>
      <c r="B579" s="62"/>
      <c r="C579" s="63"/>
      <c r="D579" s="63"/>
      <c r="E579" s="63"/>
      <c r="F579" s="63"/>
      <c r="G579" s="63"/>
      <c r="H579" s="63"/>
    </row>
    <row r="580" spans="1:8" x14ac:dyDescent="0.25">
      <c r="A580" s="55"/>
      <c r="B580" s="62"/>
      <c r="C580" s="63"/>
      <c r="D580" s="63"/>
      <c r="E580" s="63"/>
      <c r="F580" s="63"/>
      <c r="G580" s="63"/>
      <c r="H580" s="63"/>
    </row>
    <row r="581" spans="1:8" x14ac:dyDescent="0.25">
      <c r="A581" s="55"/>
      <c r="B581" s="62"/>
      <c r="C581" s="63"/>
      <c r="D581" s="63"/>
      <c r="E581" s="63"/>
      <c r="F581" s="63"/>
      <c r="G581" s="63"/>
      <c r="H581" s="63"/>
    </row>
    <row r="582" spans="1:8" x14ac:dyDescent="0.25">
      <c r="A582" s="55"/>
      <c r="B582" s="62"/>
      <c r="C582" s="63"/>
      <c r="D582" s="63"/>
      <c r="E582" s="63"/>
      <c r="F582" s="63"/>
      <c r="G582" s="63"/>
      <c r="H582" s="63"/>
    </row>
    <row r="583" spans="1:8" x14ac:dyDescent="0.25">
      <c r="A583" s="55"/>
      <c r="B583" s="62"/>
      <c r="C583" s="63"/>
      <c r="D583" s="63"/>
      <c r="E583" s="63"/>
      <c r="F583" s="63"/>
      <c r="G583" s="63"/>
      <c r="H583" s="63"/>
    </row>
    <row r="584" spans="1:8" x14ac:dyDescent="0.25">
      <c r="A584" s="55"/>
      <c r="B584" s="62"/>
      <c r="C584" s="63"/>
      <c r="D584" s="63"/>
      <c r="E584" s="63"/>
      <c r="F584" s="63"/>
      <c r="G584" s="63"/>
      <c r="H584" s="63"/>
    </row>
    <row r="585" spans="1:8" x14ac:dyDescent="0.25">
      <c r="A585" s="55"/>
      <c r="B585" s="62"/>
      <c r="C585" s="63"/>
      <c r="D585" s="63"/>
      <c r="E585" s="63"/>
      <c r="F585" s="63"/>
      <c r="G585" s="63"/>
      <c r="H585" s="63"/>
    </row>
    <row r="586" spans="1:8" x14ac:dyDescent="0.25">
      <c r="A586" s="55"/>
      <c r="B586" s="62"/>
      <c r="C586" s="63"/>
      <c r="D586" s="63"/>
      <c r="E586" s="63"/>
      <c r="F586" s="63"/>
      <c r="G586" s="63"/>
      <c r="H586" s="63"/>
    </row>
    <row r="587" spans="1:8" x14ac:dyDescent="0.25">
      <c r="A587" s="55"/>
      <c r="B587" s="62"/>
      <c r="C587" s="63"/>
      <c r="D587" s="63"/>
      <c r="E587" s="63"/>
      <c r="F587" s="63"/>
      <c r="G587" s="63"/>
      <c r="H587" s="63"/>
    </row>
    <row r="588" spans="1:8" x14ac:dyDescent="0.25">
      <c r="A588" s="55"/>
      <c r="B588" s="62"/>
      <c r="C588" s="63"/>
      <c r="D588" s="63"/>
      <c r="E588" s="63"/>
      <c r="F588" s="63"/>
      <c r="G588" s="63"/>
      <c r="H588" s="63"/>
    </row>
    <row r="589" spans="1:8" x14ac:dyDescent="0.25">
      <c r="A589" s="55"/>
      <c r="B589" s="62"/>
      <c r="C589" s="63"/>
      <c r="D589" s="63"/>
      <c r="E589" s="63"/>
      <c r="F589" s="63"/>
      <c r="G589" s="63"/>
      <c r="H589" s="63"/>
    </row>
    <row r="590" spans="1:8" x14ac:dyDescent="0.25">
      <c r="A590" s="55"/>
      <c r="B590" s="62"/>
      <c r="C590" s="63"/>
      <c r="D590" s="63"/>
      <c r="E590" s="63"/>
      <c r="F590" s="63"/>
      <c r="G590" s="63"/>
      <c r="H590" s="63"/>
    </row>
    <row r="591" spans="1:8" x14ac:dyDescent="0.25">
      <c r="A591" s="55"/>
      <c r="B591" s="62"/>
      <c r="C591" s="63"/>
      <c r="D591" s="63"/>
      <c r="E591" s="63"/>
      <c r="F591" s="63"/>
      <c r="G591" s="63"/>
      <c r="H591" s="63"/>
    </row>
    <row r="592" spans="1:8" x14ac:dyDescent="0.25">
      <c r="A592" s="55"/>
      <c r="B592" s="62"/>
      <c r="C592" s="63"/>
      <c r="D592" s="63"/>
      <c r="E592" s="63"/>
      <c r="F592" s="63"/>
      <c r="G592" s="63"/>
      <c r="H592" s="63"/>
    </row>
    <row r="593" spans="1:8" x14ac:dyDescent="0.25">
      <c r="A593" s="55"/>
      <c r="B593" s="62"/>
      <c r="C593" s="63"/>
      <c r="D593" s="63"/>
      <c r="E593" s="63"/>
      <c r="F593" s="63"/>
      <c r="G593" s="63"/>
      <c r="H593" s="63"/>
    </row>
    <row r="594" spans="1:8" x14ac:dyDescent="0.25">
      <c r="A594" s="55"/>
      <c r="B594" s="62"/>
      <c r="C594" s="63"/>
      <c r="D594" s="63"/>
      <c r="E594" s="63"/>
      <c r="F594" s="63"/>
      <c r="G594" s="63"/>
      <c r="H594" s="63"/>
    </row>
    <row r="595" spans="1:8" x14ac:dyDescent="0.25">
      <c r="A595" s="55"/>
      <c r="B595" s="62"/>
      <c r="C595" s="63"/>
      <c r="D595" s="63"/>
      <c r="E595" s="63"/>
      <c r="F595" s="63"/>
      <c r="G595" s="63"/>
      <c r="H595" s="63"/>
    </row>
    <row r="596" spans="1:8" x14ac:dyDescent="0.25">
      <c r="A596" s="55"/>
      <c r="B596" s="62"/>
      <c r="C596" s="63"/>
      <c r="D596" s="63"/>
      <c r="E596" s="63"/>
      <c r="F596" s="63"/>
      <c r="G596" s="63"/>
      <c r="H596" s="63"/>
    </row>
    <row r="597" spans="1:8" x14ac:dyDescent="0.25">
      <c r="A597" s="55"/>
      <c r="B597" s="62"/>
      <c r="C597" s="63"/>
      <c r="D597" s="63"/>
      <c r="E597" s="63"/>
      <c r="F597" s="63"/>
      <c r="G597" s="63"/>
      <c r="H597" s="63"/>
    </row>
    <row r="598" spans="1:8" x14ac:dyDescent="0.25">
      <c r="A598" s="55"/>
      <c r="B598" s="62"/>
      <c r="C598" s="63"/>
      <c r="D598" s="63"/>
      <c r="E598" s="63"/>
      <c r="F598" s="63"/>
      <c r="G598" s="63"/>
      <c r="H598" s="63"/>
    </row>
    <row r="599" spans="1:8" x14ac:dyDescent="0.25">
      <c r="A599" s="55"/>
      <c r="B599" s="62"/>
      <c r="C599" s="63"/>
      <c r="D599" s="63"/>
      <c r="E599" s="63"/>
      <c r="F599" s="63"/>
      <c r="G599" s="63"/>
      <c r="H599" s="63"/>
    </row>
    <row r="600" spans="1:8" x14ac:dyDescent="0.25">
      <c r="A600" s="55"/>
      <c r="B600" s="62"/>
      <c r="C600" s="63"/>
      <c r="D600" s="63"/>
      <c r="E600" s="63"/>
      <c r="F600" s="63"/>
      <c r="G600" s="63"/>
      <c r="H600" s="63"/>
    </row>
    <row r="601" spans="1:8" x14ac:dyDescent="0.25">
      <c r="A601" s="55"/>
      <c r="B601" s="62"/>
      <c r="C601" s="63"/>
      <c r="D601" s="63"/>
      <c r="E601" s="63"/>
      <c r="F601" s="63"/>
      <c r="G601" s="63"/>
      <c r="H601" s="63"/>
    </row>
    <row r="602" spans="1:8" x14ac:dyDescent="0.25">
      <c r="A602" s="55"/>
      <c r="B602" s="62"/>
      <c r="C602" s="63"/>
      <c r="D602" s="63"/>
      <c r="E602" s="63"/>
      <c r="F602" s="63"/>
      <c r="G602" s="63"/>
      <c r="H602" s="63"/>
    </row>
    <row r="603" spans="1:8" x14ac:dyDescent="0.25">
      <c r="A603" s="55"/>
      <c r="B603" s="62"/>
      <c r="C603" s="63"/>
      <c r="D603" s="63"/>
      <c r="E603" s="63"/>
      <c r="F603" s="63"/>
      <c r="G603" s="63"/>
      <c r="H603" s="63"/>
    </row>
    <row r="604" spans="1:8" x14ac:dyDescent="0.25">
      <c r="A604" s="55"/>
      <c r="B604" s="62"/>
      <c r="C604" s="63"/>
      <c r="D604" s="63"/>
      <c r="E604" s="63"/>
      <c r="F604" s="63"/>
      <c r="G604" s="63"/>
      <c r="H604" s="63"/>
    </row>
    <row r="605" spans="1:8" x14ac:dyDescent="0.25">
      <c r="A605" s="55"/>
      <c r="B605" s="62"/>
      <c r="C605" s="63"/>
      <c r="D605" s="63"/>
      <c r="E605" s="63"/>
      <c r="F605" s="63"/>
      <c r="G605" s="63"/>
      <c r="H605" s="63"/>
    </row>
    <row r="606" spans="1:8" x14ac:dyDescent="0.25">
      <c r="A606" s="55"/>
      <c r="B606" s="62"/>
      <c r="C606" s="63"/>
      <c r="D606" s="63"/>
      <c r="E606" s="63"/>
      <c r="F606" s="63"/>
      <c r="G606" s="63"/>
      <c r="H606" s="63"/>
    </row>
    <row r="607" spans="1:8" x14ac:dyDescent="0.25">
      <c r="A607" s="55"/>
      <c r="B607" s="62"/>
      <c r="C607" s="63"/>
      <c r="D607" s="63"/>
      <c r="E607" s="63"/>
      <c r="F607" s="63"/>
      <c r="G607" s="63"/>
      <c r="H607" s="63"/>
    </row>
    <row r="608" spans="1:8" x14ac:dyDescent="0.25">
      <c r="A608" s="55"/>
      <c r="B608" s="62"/>
      <c r="C608" s="63"/>
      <c r="D608" s="63"/>
      <c r="E608" s="63"/>
      <c r="F608" s="63"/>
      <c r="G608" s="63"/>
      <c r="H608" s="63"/>
    </row>
    <row r="609" spans="1:8" x14ac:dyDescent="0.25">
      <c r="A609" s="55"/>
      <c r="B609" s="62"/>
      <c r="C609" s="63"/>
      <c r="D609" s="63"/>
      <c r="E609" s="63"/>
      <c r="F609" s="63"/>
      <c r="G609" s="63"/>
      <c r="H609" s="63"/>
    </row>
    <row r="610" spans="1:8" x14ac:dyDescent="0.25">
      <c r="A610" s="55"/>
      <c r="B610" s="62"/>
      <c r="C610" s="63"/>
      <c r="D610" s="63"/>
      <c r="E610" s="63"/>
      <c r="F610" s="63"/>
      <c r="G610" s="63"/>
      <c r="H610" s="63"/>
    </row>
    <row r="611" spans="1:8" x14ac:dyDescent="0.25">
      <c r="A611" s="55"/>
      <c r="B611" s="62"/>
      <c r="C611" s="63"/>
      <c r="D611" s="63"/>
      <c r="E611" s="63"/>
      <c r="F611" s="63"/>
      <c r="G611" s="63"/>
      <c r="H611" s="63"/>
    </row>
    <row r="612" spans="1:8" x14ac:dyDescent="0.25">
      <c r="A612" s="55"/>
      <c r="B612" s="62"/>
      <c r="C612" s="63"/>
      <c r="D612" s="63"/>
      <c r="E612" s="63"/>
      <c r="F612" s="63"/>
      <c r="G612" s="63"/>
      <c r="H612" s="63"/>
    </row>
    <row r="613" spans="1:8" x14ac:dyDescent="0.25">
      <c r="A613" s="55"/>
      <c r="B613" s="62"/>
      <c r="C613" s="63"/>
      <c r="D613" s="63"/>
      <c r="E613" s="63"/>
      <c r="F613" s="63"/>
      <c r="G613" s="63"/>
      <c r="H613" s="63"/>
    </row>
    <row r="614" spans="1:8" x14ac:dyDescent="0.25">
      <c r="A614" s="55"/>
      <c r="B614" s="62"/>
      <c r="C614" s="63"/>
      <c r="D614" s="63"/>
      <c r="E614" s="63"/>
      <c r="F614" s="63"/>
      <c r="G614" s="63"/>
      <c r="H614" s="63"/>
    </row>
    <row r="615" spans="1:8" x14ac:dyDescent="0.25">
      <c r="A615" s="55"/>
      <c r="B615" s="62"/>
      <c r="C615" s="63"/>
      <c r="D615" s="63"/>
      <c r="E615" s="63"/>
      <c r="F615" s="63"/>
      <c r="G615" s="63"/>
      <c r="H615" s="63"/>
    </row>
    <row r="616" spans="1:8" x14ac:dyDescent="0.25">
      <c r="A616" s="55"/>
      <c r="B616" s="62"/>
      <c r="C616" s="63"/>
      <c r="D616" s="63"/>
      <c r="E616" s="63"/>
      <c r="F616" s="63"/>
      <c r="G616" s="63"/>
      <c r="H616" s="63"/>
    </row>
    <row r="617" spans="1:8" x14ac:dyDescent="0.25">
      <c r="A617" s="55"/>
      <c r="B617" s="62"/>
      <c r="C617" s="63"/>
      <c r="D617" s="63"/>
      <c r="E617" s="63"/>
      <c r="F617" s="63"/>
      <c r="G617" s="63"/>
      <c r="H617" s="63"/>
    </row>
    <row r="618" spans="1:8" x14ac:dyDescent="0.25">
      <c r="A618" s="55"/>
      <c r="B618" s="62"/>
      <c r="C618" s="63"/>
      <c r="D618" s="63"/>
      <c r="E618" s="63"/>
      <c r="F618" s="63"/>
      <c r="G618" s="63"/>
      <c r="H618" s="63"/>
    </row>
    <row r="619" spans="1:8" x14ac:dyDescent="0.25">
      <c r="A619" s="55"/>
      <c r="B619" s="62"/>
      <c r="C619" s="63"/>
      <c r="D619" s="63"/>
      <c r="E619" s="63"/>
      <c r="F619" s="63"/>
      <c r="G619" s="63"/>
      <c r="H619" s="63"/>
    </row>
    <row r="620" spans="1:8" x14ac:dyDescent="0.25">
      <c r="A620" s="55"/>
      <c r="B620" s="62"/>
      <c r="C620" s="63"/>
      <c r="D620" s="63"/>
      <c r="E620" s="63"/>
      <c r="F620" s="63"/>
      <c r="G620" s="63"/>
      <c r="H620" s="63"/>
    </row>
    <row r="621" spans="1:8" x14ac:dyDescent="0.25">
      <c r="A621" s="55"/>
      <c r="B621" s="62"/>
      <c r="C621" s="63"/>
      <c r="D621" s="63"/>
      <c r="E621" s="63"/>
      <c r="F621" s="63"/>
      <c r="G621" s="63"/>
      <c r="H621" s="63"/>
    </row>
    <row r="622" spans="1:8" x14ac:dyDescent="0.25">
      <c r="A622" s="55"/>
      <c r="B622" s="62"/>
      <c r="C622" s="63"/>
      <c r="D622" s="63"/>
      <c r="E622" s="63"/>
      <c r="F622" s="63"/>
      <c r="G622" s="63"/>
      <c r="H622" s="63"/>
    </row>
    <row r="623" spans="1:8" x14ac:dyDescent="0.25">
      <c r="A623" s="55"/>
      <c r="B623" s="62"/>
      <c r="C623" s="63"/>
      <c r="D623" s="63"/>
      <c r="E623" s="63"/>
      <c r="F623" s="63"/>
      <c r="G623" s="63"/>
      <c r="H623" s="63"/>
    </row>
    <row r="624" spans="1:8" x14ac:dyDescent="0.25">
      <c r="A624" s="55"/>
      <c r="B624" s="62"/>
      <c r="C624" s="63"/>
      <c r="D624" s="63"/>
      <c r="E624" s="63"/>
      <c r="F624" s="63"/>
      <c r="G624" s="63"/>
      <c r="H624" s="63"/>
    </row>
    <row r="625" spans="1:8" x14ac:dyDescent="0.25">
      <c r="A625" s="55"/>
      <c r="B625" s="62"/>
      <c r="C625" s="63"/>
      <c r="D625" s="63"/>
      <c r="E625" s="63"/>
      <c r="F625" s="63"/>
      <c r="G625" s="63"/>
      <c r="H625" s="63"/>
    </row>
    <row r="626" spans="1:8" x14ac:dyDescent="0.25">
      <c r="A626" s="55"/>
      <c r="B626" s="62"/>
      <c r="C626" s="63"/>
      <c r="D626" s="63"/>
      <c r="E626" s="63"/>
      <c r="F626" s="63"/>
      <c r="G626" s="63"/>
      <c r="H626" s="63"/>
    </row>
    <row r="627" spans="1:8" x14ac:dyDescent="0.25">
      <c r="A627" s="55"/>
      <c r="B627" s="62"/>
      <c r="C627" s="63"/>
      <c r="D627" s="63"/>
      <c r="E627" s="63"/>
      <c r="F627" s="63"/>
      <c r="G627" s="63"/>
      <c r="H627" s="63"/>
    </row>
    <row r="628" spans="1:8" x14ac:dyDescent="0.25">
      <c r="A628" s="55"/>
      <c r="B628" s="62"/>
      <c r="C628" s="63"/>
      <c r="D628" s="63"/>
      <c r="E628" s="63"/>
      <c r="F628" s="63"/>
      <c r="G628" s="63"/>
      <c r="H628" s="63"/>
    </row>
    <row r="629" spans="1:8" x14ac:dyDescent="0.25">
      <c r="A629" s="55"/>
      <c r="B629" s="62"/>
      <c r="C629" s="63"/>
      <c r="D629" s="63"/>
      <c r="E629" s="63"/>
      <c r="F629" s="63"/>
      <c r="G629" s="63"/>
      <c r="H629" s="63"/>
    </row>
    <row r="630" spans="1:8" x14ac:dyDescent="0.25">
      <c r="A630" s="55"/>
      <c r="B630" s="62"/>
      <c r="C630" s="63"/>
      <c r="D630" s="63"/>
      <c r="E630" s="63"/>
      <c r="F630" s="63"/>
      <c r="G630" s="63"/>
      <c r="H630" s="63"/>
    </row>
    <row r="631" spans="1:8" x14ac:dyDescent="0.25">
      <c r="A631" s="55"/>
      <c r="B631" s="62"/>
      <c r="C631" s="63"/>
      <c r="D631" s="63"/>
      <c r="E631" s="63"/>
      <c r="F631" s="63"/>
      <c r="G631" s="63"/>
      <c r="H631" s="63"/>
    </row>
    <row r="632" spans="1:8" x14ac:dyDescent="0.25">
      <c r="A632" s="55"/>
      <c r="B632" s="62"/>
      <c r="C632" s="63"/>
      <c r="D632" s="63"/>
      <c r="E632" s="63"/>
      <c r="F632" s="63"/>
      <c r="G632" s="63"/>
      <c r="H632" s="63"/>
    </row>
    <row r="633" spans="1:8" x14ac:dyDescent="0.25">
      <c r="A633" s="55"/>
      <c r="B633" s="62"/>
      <c r="C633" s="63"/>
      <c r="D633" s="63"/>
      <c r="E633" s="63"/>
      <c r="F633" s="63"/>
      <c r="G633" s="63"/>
      <c r="H633" s="63"/>
    </row>
    <row r="634" spans="1:8" x14ac:dyDescent="0.25">
      <c r="A634" s="55"/>
      <c r="B634" s="62"/>
      <c r="C634" s="63"/>
      <c r="D634" s="63"/>
      <c r="E634" s="63"/>
      <c r="F634" s="63"/>
      <c r="G634" s="63"/>
      <c r="H634" s="63"/>
    </row>
    <row r="635" spans="1:8" x14ac:dyDescent="0.25">
      <c r="A635" s="55"/>
      <c r="B635" s="62"/>
      <c r="C635" s="63"/>
      <c r="D635" s="63"/>
      <c r="E635" s="63"/>
      <c r="F635" s="63"/>
      <c r="G635" s="63"/>
      <c r="H635" s="63"/>
    </row>
    <row r="636" spans="1:8" x14ac:dyDescent="0.25">
      <c r="A636" s="55"/>
      <c r="B636" s="62"/>
      <c r="C636" s="63"/>
      <c r="D636" s="63"/>
      <c r="E636" s="63"/>
      <c r="F636" s="63"/>
      <c r="G636" s="63"/>
      <c r="H636" s="63"/>
    </row>
    <row r="637" spans="1:8" x14ac:dyDescent="0.25">
      <c r="A637" s="55"/>
      <c r="B637" s="62"/>
      <c r="C637" s="63"/>
      <c r="D637" s="63"/>
      <c r="E637" s="63"/>
      <c r="F637" s="63"/>
      <c r="G637" s="63"/>
      <c r="H637" s="63"/>
    </row>
    <row r="638" spans="1:8" x14ac:dyDescent="0.25">
      <c r="A638" s="55"/>
      <c r="B638" s="62"/>
      <c r="C638" s="63"/>
      <c r="D638" s="63"/>
      <c r="E638" s="63"/>
      <c r="F638" s="63"/>
      <c r="G638" s="63"/>
      <c r="H638" s="63"/>
    </row>
    <row r="639" spans="1:8" x14ac:dyDescent="0.25">
      <c r="A639" s="55"/>
      <c r="B639" s="62"/>
      <c r="C639" s="63"/>
      <c r="D639" s="63"/>
      <c r="E639" s="63"/>
      <c r="F639" s="63"/>
      <c r="G639" s="63"/>
      <c r="H639" s="63"/>
    </row>
    <row r="640" spans="1:8" x14ac:dyDescent="0.25">
      <c r="A640" s="55"/>
      <c r="B640" s="62"/>
      <c r="C640" s="63"/>
      <c r="D640" s="63"/>
      <c r="E640" s="63"/>
      <c r="F640" s="63"/>
      <c r="G640" s="63"/>
      <c r="H640" s="63"/>
    </row>
    <row r="641" spans="1:8" x14ac:dyDescent="0.25">
      <c r="A641" s="55"/>
      <c r="B641" s="62"/>
      <c r="C641" s="63"/>
      <c r="D641" s="63"/>
      <c r="E641" s="63"/>
      <c r="F641" s="63"/>
      <c r="G641" s="63"/>
      <c r="H641" s="63"/>
    </row>
    <row r="642" spans="1:8" x14ac:dyDescent="0.25">
      <c r="A642" s="55"/>
      <c r="B642" s="62"/>
      <c r="C642" s="63"/>
      <c r="D642" s="63"/>
      <c r="E642" s="63"/>
      <c r="F642" s="63"/>
      <c r="G642" s="63"/>
      <c r="H642" s="63"/>
    </row>
    <row r="643" spans="1:8" x14ac:dyDescent="0.25">
      <c r="A643" s="55"/>
      <c r="B643" s="62"/>
      <c r="C643" s="63"/>
      <c r="D643" s="63"/>
      <c r="E643" s="63"/>
      <c r="F643" s="63"/>
      <c r="G643" s="63"/>
      <c r="H643" s="63"/>
    </row>
    <row r="644" spans="1:8" x14ac:dyDescent="0.25">
      <c r="A644" s="55"/>
      <c r="B644" s="62"/>
      <c r="C644" s="63"/>
      <c r="D644" s="63"/>
      <c r="E644" s="63"/>
      <c r="F644" s="63"/>
      <c r="G644" s="63"/>
      <c r="H644" s="63"/>
    </row>
    <row r="645" spans="1:8" x14ac:dyDescent="0.25">
      <c r="A645" s="55"/>
      <c r="B645" s="62"/>
      <c r="C645" s="63"/>
      <c r="D645" s="63"/>
      <c r="E645" s="63"/>
      <c r="F645" s="63"/>
      <c r="G645" s="63"/>
      <c r="H645" s="63"/>
    </row>
    <row r="646" spans="1:8" x14ac:dyDescent="0.25">
      <c r="A646" s="55"/>
      <c r="B646" s="62"/>
      <c r="C646" s="63"/>
      <c r="D646" s="63"/>
      <c r="E646" s="63"/>
      <c r="F646" s="63"/>
      <c r="G646" s="63"/>
      <c r="H646" s="63"/>
    </row>
    <row r="647" spans="1:8" x14ac:dyDescent="0.25">
      <c r="A647" s="55"/>
      <c r="B647" s="62"/>
      <c r="C647" s="63"/>
      <c r="D647" s="63"/>
      <c r="E647" s="63"/>
      <c r="F647" s="63"/>
      <c r="G647" s="63"/>
      <c r="H647" s="63"/>
    </row>
    <row r="648" spans="1:8" x14ac:dyDescent="0.25">
      <c r="A648" s="55"/>
      <c r="B648" s="62"/>
      <c r="C648" s="63"/>
      <c r="D648" s="63"/>
      <c r="E648" s="63"/>
      <c r="F648" s="63"/>
      <c r="G648" s="63"/>
      <c r="H648" s="63"/>
    </row>
    <row r="649" spans="1:8" x14ac:dyDescent="0.25">
      <c r="A649" s="55"/>
      <c r="B649" s="62"/>
      <c r="C649" s="63"/>
      <c r="D649" s="63"/>
      <c r="E649" s="63"/>
      <c r="F649" s="63"/>
      <c r="G649" s="63"/>
      <c r="H649" s="63"/>
    </row>
    <row r="650" spans="1:8" x14ac:dyDescent="0.25">
      <c r="A650" s="55"/>
      <c r="B650" s="62"/>
      <c r="C650" s="63"/>
      <c r="D650" s="63"/>
      <c r="E650" s="63"/>
      <c r="F650" s="63"/>
      <c r="G650" s="63"/>
      <c r="H650" s="63"/>
    </row>
    <row r="651" spans="1:8" x14ac:dyDescent="0.25">
      <c r="A651" s="55"/>
      <c r="B651" s="62"/>
      <c r="C651" s="63"/>
      <c r="D651" s="63"/>
      <c r="E651" s="63"/>
      <c r="F651" s="63"/>
      <c r="G651" s="63"/>
      <c r="H651" s="63"/>
    </row>
    <row r="652" spans="1:8" x14ac:dyDescent="0.25">
      <c r="A652" s="55"/>
      <c r="B652" s="62"/>
      <c r="C652" s="63"/>
      <c r="D652" s="63"/>
      <c r="E652" s="63"/>
      <c r="F652" s="63"/>
      <c r="G652" s="63"/>
      <c r="H652" s="63"/>
    </row>
    <row r="653" spans="1:8" x14ac:dyDescent="0.25">
      <c r="A653" s="55"/>
      <c r="B653" s="62"/>
      <c r="C653" s="63"/>
      <c r="D653" s="63"/>
      <c r="E653" s="63"/>
      <c r="F653" s="63"/>
      <c r="G653" s="63"/>
      <c r="H653" s="63"/>
    </row>
    <row r="654" spans="1:8" x14ac:dyDescent="0.25">
      <c r="A654" s="55"/>
      <c r="B654" s="62"/>
      <c r="C654" s="63"/>
      <c r="D654" s="63"/>
      <c r="E654" s="63"/>
      <c r="F654" s="63"/>
      <c r="G654" s="63"/>
      <c r="H654" s="63"/>
    </row>
    <row r="655" spans="1:8" x14ac:dyDescent="0.25">
      <c r="A655" s="55"/>
      <c r="B655" s="62"/>
      <c r="C655" s="63"/>
      <c r="D655" s="63"/>
      <c r="E655" s="63"/>
      <c r="F655" s="63"/>
      <c r="G655" s="63"/>
      <c r="H655" s="63"/>
    </row>
    <row r="656" spans="1:8" x14ac:dyDescent="0.25">
      <c r="A656" s="55"/>
      <c r="B656" s="62"/>
      <c r="C656" s="63"/>
      <c r="D656" s="63"/>
      <c r="E656" s="63"/>
      <c r="F656" s="63"/>
      <c r="G656" s="63"/>
      <c r="H656" s="63"/>
    </row>
    <row r="657" spans="1:8" x14ac:dyDescent="0.25">
      <c r="A657" s="55"/>
      <c r="B657" s="62"/>
      <c r="C657" s="63"/>
      <c r="D657" s="63"/>
      <c r="E657" s="63"/>
      <c r="F657" s="63"/>
      <c r="G657" s="63"/>
      <c r="H657" s="63"/>
    </row>
    <row r="658" spans="1:8" x14ac:dyDescent="0.25">
      <c r="A658" s="55"/>
      <c r="B658" s="62"/>
      <c r="C658" s="63"/>
      <c r="D658" s="63"/>
      <c r="E658" s="63"/>
      <c r="F658" s="63"/>
      <c r="G658" s="63"/>
      <c r="H658" s="63"/>
    </row>
    <row r="659" spans="1:8" x14ac:dyDescent="0.25">
      <c r="A659" s="55"/>
      <c r="B659" s="62"/>
      <c r="C659" s="63"/>
      <c r="D659" s="63"/>
      <c r="E659" s="63"/>
      <c r="F659" s="63"/>
      <c r="G659" s="63"/>
      <c r="H659" s="63"/>
    </row>
    <row r="660" spans="1:8" x14ac:dyDescent="0.25">
      <c r="A660" s="55"/>
      <c r="B660" s="62"/>
      <c r="C660" s="63"/>
      <c r="D660" s="63"/>
      <c r="E660" s="63"/>
      <c r="F660" s="63"/>
      <c r="G660" s="63"/>
      <c r="H660" s="63"/>
    </row>
    <row r="661" spans="1:8" x14ac:dyDescent="0.25">
      <c r="A661" s="55"/>
      <c r="B661" s="62"/>
      <c r="C661" s="63"/>
      <c r="D661" s="63"/>
      <c r="E661" s="63"/>
      <c r="F661" s="63"/>
      <c r="G661" s="63"/>
      <c r="H661" s="63"/>
    </row>
    <row r="662" spans="1:8" x14ac:dyDescent="0.25">
      <c r="A662" s="55"/>
      <c r="B662" s="62"/>
      <c r="C662" s="63"/>
      <c r="D662" s="63"/>
      <c r="E662" s="63"/>
      <c r="F662" s="63"/>
      <c r="G662" s="63"/>
      <c r="H662" s="63"/>
    </row>
    <row r="663" spans="1:8" x14ac:dyDescent="0.25">
      <c r="A663" s="55"/>
      <c r="B663" s="62"/>
      <c r="C663" s="63"/>
      <c r="D663" s="63"/>
      <c r="E663" s="63"/>
      <c r="F663" s="63"/>
      <c r="G663" s="63"/>
      <c r="H663" s="63"/>
    </row>
    <row r="664" spans="1:8" x14ac:dyDescent="0.25">
      <c r="A664" s="55"/>
      <c r="B664" s="62"/>
      <c r="C664" s="63"/>
      <c r="D664" s="63"/>
      <c r="E664" s="63"/>
      <c r="F664" s="63"/>
      <c r="G664" s="63"/>
      <c r="H664" s="63"/>
    </row>
    <row r="665" spans="1:8" x14ac:dyDescent="0.25">
      <c r="A665" s="55"/>
      <c r="B665" s="62"/>
      <c r="C665" s="63"/>
      <c r="D665" s="63"/>
      <c r="E665" s="63"/>
      <c r="F665" s="63"/>
      <c r="G665" s="63"/>
      <c r="H665" s="63"/>
    </row>
    <row r="666" spans="1:8" x14ac:dyDescent="0.25">
      <c r="A666" s="55"/>
      <c r="B666" s="62"/>
      <c r="C666" s="63"/>
      <c r="D666" s="63"/>
      <c r="E666" s="63"/>
      <c r="F666" s="63"/>
      <c r="G666" s="63"/>
      <c r="H666" s="63"/>
    </row>
    <row r="667" spans="1:8" x14ac:dyDescent="0.25">
      <c r="A667" s="55"/>
      <c r="B667" s="62"/>
      <c r="C667" s="63"/>
      <c r="D667" s="63"/>
      <c r="E667" s="63"/>
      <c r="F667" s="63"/>
      <c r="G667" s="63"/>
      <c r="H667" s="63"/>
    </row>
    <row r="668" spans="1:8" x14ac:dyDescent="0.25">
      <c r="A668" s="55"/>
      <c r="B668" s="62"/>
      <c r="C668" s="63"/>
      <c r="D668" s="63"/>
      <c r="E668" s="63"/>
      <c r="F668" s="63"/>
      <c r="G668" s="63"/>
      <c r="H668" s="63"/>
    </row>
    <row r="669" spans="1:8" x14ac:dyDescent="0.25">
      <c r="A669" s="55"/>
      <c r="B669" s="62"/>
      <c r="C669" s="63"/>
      <c r="D669" s="63"/>
      <c r="E669" s="63"/>
      <c r="F669" s="63"/>
      <c r="G669" s="63"/>
      <c r="H669" s="63"/>
    </row>
    <row r="670" spans="1:8" x14ac:dyDescent="0.25">
      <c r="A670" s="55"/>
      <c r="B670" s="62"/>
      <c r="C670" s="63"/>
      <c r="D670" s="63"/>
      <c r="E670" s="63"/>
      <c r="F670" s="63"/>
      <c r="G670" s="63"/>
      <c r="H670" s="63"/>
    </row>
    <row r="671" spans="1:8" x14ac:dyDescent="0.25">
      <c r="A671" s="55"/>
      <c r="B671" s="62"/>
      <c r="C671" s="63"/>
      <c r="D671" s="63"/>
      <c r="E671" s="63"/>
      <c r="F671" s="63"/>
      <c r="G671" s="63"/>
      <c r="H671" s="63"/>
    </row>
    <row r="672" spans="1:8" x14ac:dyDescent="0.25">
      <c r="A672" s="55"/>
      <c r="B672" s="62"/>
      <c r="C672" s="63"/>
      <c r="D672" s="63"/>
      <c r="E672" s="63"/>
      <c r="F672" s="63"/>
      <c r="G672" s="63"/>
      <c r="H672" s="63"/>
    </row>
    <row r="673" spans="1:8" x14ac:dyDescent="0.25">
      <c r="A673" s="55"/>
      <c r="B673" s="62"/>
      <c r="C673" s="63"/>
      <c r="D673" s="63"/>
      <c r="E673" s="63"/>
      <c r="F673" s="63"/>
      <c r="G673" s="63"/>
      <c r="H673" s="63"/>
    </row>
    <row r="674" spans="1:8" x14ac:dyDescent="0.25">
      <c r="A674" s="55"/>
      <c r="B674" s="62"/>
      <c r="C674" s="63"/>
      <c r="D674" s="63"/>
      <c r="E674" s="63"/>
      <c r="F674" s="63"/>
      <c r="G674" s="63"/>
      <c r="H674" s="63"/>
    </row>
    <row r="675" spans="1:8" x14ac:dyDescent="0.25">
      <c r="A675" s="55"/>
      <c r="B675" s="62"/>
      <c r="C675" s="63"/>
      <c r="D675" s="63"/>
      <c r="E675" s="63"/>
      <c r="F675" s="63"/>
      <c r="G675" s="63"/>
      <c r="H675" s="63"/>
    </row>
    <row r="676" spans="1:8" x14ac:dyDescent="0.25">
      <c r="A676" s="55"/>
      <c r="B676" s="62"/>
      <c r="C676" s="63"/>
      <c r="D676" s="63"/>
      <c r="E676" s="63"/>
      <c r="F676" s="63"/>
      <c r="G676" s="63"/>
      <c r="H676" s="63"/>
    </row>
    <row r="677" spans="1:8" x14ac:dyDescent="0.25">
      <c r="A677" s="55"/>
      <c r="B677" s="62"/>
      <c r="C677" s="63"/>
      <c r="D677" s="63"/>
      <c r="E677" s="63"/>
      <c r="F677" s="63"/>
      <c r="G677" s="63"/>
      <c r="H677" s="63"/>
    </row>
    <row r="678" spans="1:8" x14ac:dyDescent="0.25">
      <c r="A678" s="55"/>
      <c r="B678" s="62"/>
      <c r="C678" s="63"/>
      <c r="D678" s="63"/>
      <c r="E678" s="63"/>
      <c r="F678" s="63"/>
      <c r="G678" s="63"/>
      <c r="H678" s="63"/>
    </row>
    <row r="679" spans="1:8" x14ac:dyDescent="0.25">
      <c r="A679" s="55"/>
      <c r="B679" s="62"/>
      <c r="C679" s="63"/>
      <c r="D679" s="63"/>
      <c r="E679" s="63"/>
      <c r="F679" s="63"/>
      <c r="G679" s="63"/>
      <c r="H679" s="63"/>
    </row>
    <row r="680" spans="1:8" x14ac:dyDescent="0.25">
      <c r="A680" s="55"/>
      <c r="B680" s="62"/>
      <c r="C680" s="63"/>
      <c r="D680" s="63"/>
      <c r="E680" s="63"/>
      <c r="F680" s="63"/>
      <c r="G680" s="63"/>
      <c r="H680" s="63"/>
    </row>
    <row r="681" spans="1:8" x14ac:dyDescent="0.25">
      <c r="A681" s="55"/>
      <c r="B681" s="62"/>
      <c r="C681" s="63"/>
      <c r="D681" s="63"/>
      <c r="E681" s="63"/>
      <c r="F681" s="63"/>
      <c r="G681" s="63"/>
      <c r="H681" s="63"/>
    </row>
    <row r="682" spans="1:8" x14ac:dyDescent="0.25">
      <c r="A682" s="55"/>
      <c r="B682" s="62"/>
      <c r="C682" s="63"/>
      <c r="D682" s="63"/>
      <c r="E682" s="63"/>
      <c r="F682" s="63"/>
      <c r="G682" s="63"/>
      <c r="H682" s="63"/>
    </row>
    <row r="683" spans="1:8" x14ac:dyDescent="0.25">
      <c r="A683" s="55"/>
      <c r="B683" s="62"/>
      <c r="C683" s="63"/>
      <c r="D683" s="63"/>
      <c r="E683" s="63"/>
      <c r="F683" s="63"/>
      <c r="G683" s="63"/>
      <c r="H683" s="63"/>
    </row>
    <row r="684" spans="1:8" x14ac:dyDescent="0.25">
      <c r="A684" s="55"/>
      <c r="B684" s="62"/>
      <c r="C684" s="63"/>
      <c r="D684" s="63"/>
      <c r="E684" s="63"/>
      <c r="F684" s="63"/>
      <c r="G684" s="63"/>
      <c r="H684" s="63"/>
    </row>
    <row r="685" spans="1:8" x14ac:dyDescent="0.25">
      <c r="A685" s="55"/>
      <c r="B685" s="62"/>
      <c r="C685" s="63"/>
      <c r="D685" s="63"/>
      <c r="E685" s="63"/>
      <c r="F685" s="63"/>
      <c r="G685" s="63"/>
      <c r="H685" s="63"/>
    </row>
    <row r="686" spans="1:8" x14ac:dyDescent="0.25">
      <c r="A686" s="55"/>
      <c r="B686" s="62"/>
      <c r="C686" s="63"/>
      <c r="D686" s="63"/>
      <c r="E686" s="63"/>
      <c r="F686" s="63"/>
      <c r="G686" s="63"/>
      <c r="H686" s="63"/>
    </row>
    <row r="687" spans="1:8" x14ac:dyDescent="0.25">
      <c r="A687" s="55"/>
      <c r="B687" s="62"/>
      <c r="C687" s="63"/>
      <c r="D687" s="63"/>
      <c r="E687" s="63"/>
      <c r="F687" s="63"/>
      <c r="G687" s="63"/>
      <c r="H687" s="63"/>
    </row>
    <row r="688" spans="1:8" x14ac:dyDescent="0.25">
      <c r="A688" s="55"/>
      <c r="B688" s="62"/>
      <c r="C688" s="63"/>
      <c r="D688" s="63"/>
      <c r="E688" s="63"/>
      <c r="F688" s="63"/>
      <c r="G688" s="63"/>
      <c r="H688" s="63"/>
    </row>
    <row r="689" spans="1:8" x14ac:dyDescent="0.25">
      <c r="A689" s="55"/>
      <c r="B689" s="62"/>
      <c r="C689" s="63"/>
      <c r="D689" s="63"/>
      <c r="E689" s="63"/>
      <c r="F689" s="63"/>
      <c r="G689" s="63"/>
      <c r="H689" s="63"/>
    </row>
    <row r="690" spans="1:8" x14ac:dyDescent="0.25">
      <c r="A690" s="55"/>
      <c r="B690" s="62"/>
      <c r="C690" s="63"/>
      <c r="D690" s="63"/>
      <c r="E690" s="63"/>
      <c r="F690" s="63"/>
      <c r="G690" s="63"/>
      <c r="H690" s="63"/>
    </row>
    <row r="691" spans="1:8" x14ac:dyDescent="0.25">
      <c r="A691" s="55"/>
      <c r="B691" s="62"/>
      <c r="C691" s="63"/>
      <c r="D691" s="63"/>
      <c r="E691" s="63"/>
      <c r="F691" s="63"/>
      <c r="G691" s="63"/>
      <c r="H691" s="63"/>
    </row>
    <row r="692" spans="1:8" x14ac:dyDescent="0.25">
      <c r="A692" s="55"/>
      <c r="B692" s="62"/>
      <c r="C692" s="63"/>
      <c r="D692" s="63"/>
      <c r="E692" s="63"/>
      <c r="F692" s="63"/>
      <c r="G692" s="63"/>
      <c r="H692" s="63"/>
    </row>
    <row r="693" spans="1:8" x14ac:dyDescent="0.25">
      <c r="A693" s="55"/>
      <c r="B693" s="62"/>
      <c r="C693" s="63"/>
      <c r="D693" s="63"/>
      <c r="E693" s="63"/>
      <c r="F693" s="63"/>
      <c r="G693" s="63"/>
      <c r="H693" s="63"/>
    </row>
    <row r="694" spans="1:8" x14ac:dyDescent="0.25">
      <c r="A694" s="55"/>
      <c r="B694" s="62"/>
      <c r="C694" s="63"/>
      <c r="D694" s="63"/>
      <c r="E694" s="63"/>
      <c r="F694" s="63"/>
      <c r="G694" s="63"/>
      <c r="H694" s="63"/>
    </row>
    <row r="695" spans="1:8" x14ac:dyDescent="0.25">
      <c r="A695" s="55"/>
      <c r="B695" s="62"/>
      <c r="C695" s="63"/>
      <c r="D695" s="63"/>
      <c r="E695" s="63"/>
      <c r="F695" s="63"/>
      <c r="G695" s="63"/>
      <c r="H695" s="63"/>
    </row>
    <row r="696" spans="1:8" x14ac:dyDescent="0.25">
      <c r="A696" s="55"/>
      <c r="B696" s="62"/>
      <c r="C696" s="63"/>
      <c r="D696" s="63"/>
      <c r="E696" s="63"/>
      <c r="F696" s="63"/>
      <c r="G696" s="63"/>
      <c r="H696" s="63"/>
    </row>
    <row r="697" spans="1:8" x14ac:dyDescent="0.25">
      <c r="A697" s="55"/>
      <c r="B697" s="62"/>
      <c r="C697" s="63"/>
      <c r="D697" s="63"/>
      <c r="E697" s="63"/>
      <c r="F697" s="63"/>
      <c r="G697" s="63"/>
      <c r="H697" s="63"/>
    </row>
    <row r="698" spans="1:8" x14ac:dyDescent="0.25">
      <c r="A698" s="55"/>
      <c r="B698" s="62"/>
      <c r="C698" s="63"/>
      <c r="D698" s="63"/>
      <c r="E698" s="63"/>
      <c r="F698" s="63"/>
      <c r="G698" s="63"/>
      <c r="H698" s="63"/>
    </row>
    <row r="699" spans="1:8" x14ac:dyDescent="0.25">
      <c r="A699" s="55"/>
      <c r="B699" s="62"/>
      <c r="C699" s="63"/>
      <c r="D699" s="63"/>
      <c r="E699" s="63"/>
      <c r="F699" s="63"/>
      <c r="G699" s="63"/>
      <c r="H699" s="63"/>
    </row>
    <row r="700" spans="1:8" x14ac:dyDescent="0.25">
      <c r="A700" s="55"/>
      <c r="B700" s="62"/>
      <c r="C700" s="63"/>
      <c r="D700" s="63"/>
      <c r="E700" s="63"/>
      <c r="F700" s="63"/>
      <c r="G700" s="63"/>
      <c r="H700" s="63"/>
    </row>
    <row r="701" spans="1:8" x14ac:dyDescent="0.25">
      <c r="A701" s="55"/>
      <c r="B701" s="62"/>
      <c r="C701" s="63"/>
      <c r="D701" s="63"/>
      <c r="E701" s="63"/>
      <c r="F701" s="63"/>
      <c r="G701" s="63"/>
      <c r="H701" s="63"/>
    </row>
    <row r="702" spans="1:8" x14ac:dyDescent="0.25">
      <c r="A702" s="55"/>
      <c r="B702" s="62"/>
      <c r="C702" s="63"/>
      <c r="D702" s="63"/>
      <c r="E702" s="63"/>
      <c r="F702" s="63"/>
      <c r="G702" s="63"/>
      <c r="H702" s="63"/>
    </row>
    <row r="703" spans="1:8" x14ac:dyDescent="0.25">
      <c r="A703" s="55"/>
      <c r="B703" s="62"/>
      <c r="C703" s="63"/>
      <c r="D703" s="63"/>
      <c r="E703" s="63"/>
      <c r="F703" s="63"/>
      <c r="G703" s="63"/>
      <c r="H703" s="63"/>
    </row>
    <row r="704" spans="1:8" x14ac:dyDescent="0.25">
      <c r="A704" s="55"/>
      <c r="B704" s="62"/>
      <c r="C704" s="63"/>
      <c r="D704" s="63"/>
      <c r="E704" s="63"/>
      <c r="F704" s="63"/>
      <c r="G704" s="63"/>
      <c r="H704" s="63"/>
    </row>
    <row r="705" spans="1:8" x14ac:dyDescent="0.25">
      <c r="A705" s="55"/>
      <c r="B705" s="62"/>
      <c r="C705" s="63"/>
      <c r="D705" s="63"/>
      <c r="E705" s="63"/>
      <c r="F705" s="63"/>
      <c r="G705" s="63"/>
      <c r="H705" s="63"/>
    </row>
    <row r="706" spans="1:8" x14ac:dyDescent="0.25">
      <c r="A706" s="55"/>
      <c r="B706" s="62"/>
      <c r="C706" s="63"/>
      <c r="D706" s="63"/>
      <c r="E706" s="63"/>
      <c r="F706" s="63"/>
      <c r="G706" s="63"/>
      <c r="H706" s="63"/>
    </row>
    <row r="707" spans="1:8" x14ac:dyDescent="0.25">
      <c r="A707" s="55"/>
      <c r="B707" s="62"/>
      <c r="C707" s="63"/>
      <c r="D707" s="63"/>
      <c r="E707" s="63"/>
      <c r="F707" s="63"/>
      <c r="G707" s="63"/>
      <c r="H707" s="63"/>
    </row>
  </sheetData>
  <sheetProtection password="D646" sheet="1" objects="1" scenarios="1"/>
  <mergeCells count="48">
    <mergeCell ref="A386:B386"/>
    <mergeCell ref="A352:B352"/>
    <mergeCell ref="A359:B359"/>
    <mergeCell ref="A362:B362"/>
    <mergeCell ref="A371:B371"/>
    <mergeCell ref="A372:B372"/>
    <mergeCell ref="A377:B377"/>
    <mergeCell ref="A286:B286"/>
    <mergeCell ref="A299:B299"/>
    <mergeCell ref="A310:B310"/>
    <mergeCell ref="A311:B311"/>
    <mergeCell ref="A324:B324"/>
    <mergeCell ref="A337:B337"/>
    <mergeCell ref="A196:B196"/>
    <mergeCell ref="A217:B217"/>
    <mergeCell ref="A220:B220"/>
    <mergeCell ref="A221:B221"/>
    <mergeCell ref="A275:B275"/>
    <mergeCell ref="A156:B156"/>
    <mergeCell ref="A157:B157"/>
    <mergeCell ref="A164:B164"/>
    <mergeCell ref="A173:B173"/>
    <mergeCell ref="A180:B180"/>
    <mergeCell ref="A183:B183"/>
    <mergeCell ref="A76:B76"/>
    <mergeCell ref="A79:B79"/>
    <mergeCell ref="A80:B80"/>
    <mergeCell ref="A95:B95"/>
    <mergeCell ref="A122:B122"/>
    <mergeCell ref="A153:B153"/>
    <mergeCell ref="A50:B50"/>
    <mergeCell ref="A55:B55"/>
    <mergeCell ref="A64:B64"/>
    <mergeCell ref="A67:B67"/>
    <mergeCell ref="A70:B70"/>
    <mergeCell ref="A71:B71"/>
    <mergeCell ref="A10:B10"/>
    <mergeCell ref="A11:B11"/>
    <mergeCell ref="A14:B14"/>
    <mergeCell ref="A17:B17"/>
    <mergeCell ref="A20:B20"/>
    <mergeCell ref="A40:B40"/>
    <mergeCell ref="A1:H1"/>
    <mergeCell ref="A2:H2"/>
    <mergeCell ref="A3:H3"/>
    <mergeCell ref="A4:H4"/>
    <mergeCell ref="A5:G5"/>
    <mergeCell ref="A6:H6"/>
  </mergeCells>
  <pageMargins left="0.70866141732283472" right="0.70866141732283472" top="0.74803149606299213" bottom="0.74803149606299213" header="0.31496062992125984" footer="0.31496062992125984"/>
  <pageSetup paperSize="9" scale="6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 прогр</vt:lpstr>
      <vt:lpstr>'11. прогр'!Область_печати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Ирина Алексеева</cp:lastModifiedBy>
  <cp:lastPrinted>2018-01-19T06:42:46Z</cp:lastPrinted>
  <dcterms:created xsi:type="dcterms:W3CDTF">2018-01-19T06:32:24Z</dcterms:created>
  <dcterms:modified xsi:type="dcterms:W3CDTF">2018-01-19T06:43:04Z</dcterms:modified>
</cp:coreProperties>
</file>